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5" windowWidth="19320" windowHeight="7995" activeTab="1"/>
  </bookViews>
  <sheets>
    <sheet name="graf do 2175 po 2 ppm CO2" sheetId="4" r:id="rId1"/>
    <sheet name="tabulka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N16" i="1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7"/>
  <c r="N8"/>
  <c r="N9"/>
  <c r="N10"/>
  <c r="N11"/>
  <c r="N12"/>
  <c r="N13"/>
  <c r="N14"/>
  <c r="N15"/>
  <c r="N6"/>
  <c r="K6"/>
  <c r="H48"/>
  <c r="J48" s="1"/>
  <c r="K48" s="1"/>
  <c r="H49"/>
  <c r="J49"/>
  <c r="K49" s="1"/>
  <c r="H50"/>
  <c r="J50"/>
  <c r="K50"/>
  <c r="H51"/>
  <c r="J51" s="1"/>
  <c r="K51" s="1"/>
  <c r="H52"/>
  <c r="J52" s="1"/>
  <c r="K52" s="1"/>
  <c r="H53"/>
  <c r="J53"/>
  <c r="K53" s="1"/>
  <c r="H54"/>
  <c r="J54"/>
  <c r="K54"/>
  <c r="H55"/>
  <c r="J55" s="1"/>
  <c r="K55" s="1"/>
  <c r="H56"/>
  <c r="J56" s="1"/>
  <c r="K56" s="1"/>
  <c r="H57"/>
  <c r="J57"/>
  <c r="K57" s="1"/>
  <c r="H58"/>
  <c r="J58"/>
  <c r="K58"/>
  <c r="H59"/>
  <c r="J59" s="1"/>
  <c r="K59" s="1"/>
  <c r="H60"/>
  <c r="J60" s="1"/>
  <c r="K60" s="1"/>
  <c r="H61"/>
  <c r="J61"/>
  <c r="K61" s="1"/>
  <c r="H62"/>
  <c r="J62"/>
  <c r="K62"/>
  <c r="H63"/>
  <c r="J63" s="1"/>
  <c r="K63" s="1"/>
  <c r="H64"/>
  <c r="J64" s="1"/>
  <c r="K64" s="1"/>
  <c r="H65"/>
  <c r="J65"/>
  <c r="K65" s="1"/>
  <c r="H66"/>
  <c r="J66"/>
  <c r="K66"/>
  <c r="H67"/>
  <c r="J67" s="1"/>
  <c r="K67" s="1"/>
  <c r="H68"/>
  <c r="J68" s="1"/>
  <c r="K68" s="1"/>
  <c r="H69"/>
  <c r="J69"/>
  <c r="K69" s="1"/>
  <c r="H70"/>
  <c r="J70"/>
  <c r="K70"/>
  <c r="H71"/>
  <c r="J71" s="1"/>
  <c r="K71" s="1"/>
  <c r="H72"/>
  <c r="J72" s="1"/>
  <c r="K72" s="1"/>
  <c r="H73"/>
  <c r="J73"/>
  <c r="K73" s="1"/>
  <c r="H74"/>
  <c r="J74"/>
  <c r="K74"/>
  <c r="H75"/>
  <c r="J75" s="1"/>
  <c r="K75" s="1"/>
  <c r="H76"/>
  <c r="J76" s="1"/>
  <c r="K76" s="1"/>
  <c r="H77"/>
  <c r="J77"/>
  <c r="K77" s="1"/>
  <c r="H78"/>
  <c r="J78"/>
  <c r="K78"/>
  <c r="H79"/>
  <c r="J79" s="1"/>
  <c r="K79" s="1"/>
  <c r="H80"/>
  <c r="J80" s="1"/>
  <c r="K80" s="1"/>
  <c r="H81"/>
  <c r="J81"/>
  <c r="K81" s="1"/>
  <c r="H82"/>
  <c r="J82"/>
  <c r="K82"/>
  <c r="H83"/>
  <c r="J83" s="1"/>
  <c r="K83" s="1"/>
  <c r="H84"/>
  <c r="J84" s="1"/>
  <c r="K84" s="1"/>
  <c r="H85"/>
  <c r="J85"/>
  <c r="K85" s="1"/>
  <c r="H86"/>
  <c r="J86"/>
  <c r="K86"/>
  <c r="H87"/>
  <c r="J87" s="1"/>
  <c r="K87" s="1"/>
  <c r="H88"/>
  <c r="J88" s="1"/>
  <c r="K88" s="1"/>
  <c r="H89"/>
  <c r="J89"/>
  <c r="K89" s="1"/>
  <c r="H90"/>
  <c r="J90"/>
  <c r="K90"/>
  <c r="H91"/>
  <c r="J91" s="1"/>
  <c r="K91" s="1"/>
  <c r="H92"/>
  <c r="J92" s="1"/>
  <c r="K92" s="1"/>
  <c r="H93"/>
  <c r="J93"/>
  <c r="K93" s="1"/>
  <c r="H94"/>
  <c r="J94"/>
  <c r="K94"/>
  <c r="H95"/>
  <c r="J95" s="1"/>
  <c r="K95" s="1"/>
  <c r="H96"/>
  <c r="J96" s="1"/>
  <c r="K96" s="1"/>
  <c r="H97"/>
  <c r="J97"/>
  <c r="K97" s="1"/>
  <c r="H98"/>
  <c r="J98"/>
  <c r="K98"/>
  <c r="H99"/>
  <c r="J99" s="1"/>
  <c r="K99" s="1"/>
  <c r="H100"/>
  <c r="J100" s="1"/>
  <c r="K100" s="1"/>
  <c r="H101"/>
  <c r="J101"/>
  <c r="K101" s="1"/>
  <c r="H102"/>
  <c r="J102"/>
  <c r="K102"/>
  <c r="H103"/>
  <c r="J103" s="1"/>
  <c r="K103" s="1"/>
  <c r="H104"/>
  <c r="J104" s="1"/>
  <c r="K104" s="1"/>
  <c r="H105"/>
  <c r="J105"/>
  <c r="K105" s="1"/>
  <c r="H106"/>
  <c r="J106"/>
  <c r="K106"/>
  <c r="H107"/>
  <c r="J107" s="1"/>
  <c r="K107" s="1"/>
  <c r="H108"/>
  <c r="J108" s="1"/>
  <c r="K108" s="1"/>
  <c r="H109"/>
  <c r="J109"/>
  <c r="K109" s="1"/>
  <c r="H110"/>
  <c r="J110"/>
  <c r="K110"/>
  <c r="H111"/>
  <c r="J111" s="1"/>
  <c r="K111" s="1"/>
  <c r="H112"/>
  <c r="J112" s="1"/>
  <c r="K112" s="1"/>
  <c r="H113"/>
  <c r="J113"/>
  <c r="K113" s="1"/>
  <c r="H114"/>
  <c r="J114"/>
  <c r="K114"/>
  <c r="H115"/>
  <c r="J115" s="1"/>
  <c r="K115" s="1"/>
  <c r="H116"/>
  <c r="J116" s="1"/>
  <c r="K116" s="1"/>
  <c r="H117"/>
  <c r="J117"/>
  <c r="K117" s="1"/>
  <c r="H118"/>
  <c r="J118"/>
  <c r="K118"/>
  <c r="H119"/>
  <c r="J119" s="1"/>
  <c r="K119" s="1"/>
  <c r="H120"/>
  <c r="J120" s="1"/>
  <c r="K120" s="1"/>
  <c r="H121"/>
  <c r="J121"/>
  <c r="K121" s="1"/>
  <c r="H122"/>
  <c r="J122"/>
  <c r="K122"/>
  <c r="H123"/>
  <c r="J123" s="1"/>
  <c r="K123" s="1"/>
  <c r="H124"/>
  <c r="J124" s="1"/>
  <c r="K124" s="1"/>
  <c r="H125"/>
  <c r="J125"/>
  <c r="K125" s="1"/>
  <c r="H126"/>
  <c r="J126"/>
  <c r="K126"/>
  <c r="H127"/>
  <c r="J127" s="1"/>
  <c r="K127" s="1"/>
  <c r="H128"/>
  <c r="J128" s="1"/>
  <c r="K128" s="1"/>
  <c r="H129"/>
  <c r="J129"/>
  <c r="K129" s="1"/>
  <c r="H130"/>
  <c r="J130"/>
  <c r="K130"/>
  <c r="H131"/>
  <c r="J131" s="1"/>
  <c r="K131" s="1"/>
  <c r="H132"/>
  <c r="J132" s="1"/>
  <c r="K132" s="1"/>
  <c r="H133"/>
  <c r="J133"/>
  <c r="K133" s="1"/>
  <c r="H134"/>
  <c r="J134"/>
  <c r="K134"/>
  <c r="H135"/>
  <c r="J135" s="1"/>
  <c r="K135" s="1"/>
  <c r="H136"/>
  <c r="J136" s="1"/>
  <c r="K136" s="1"/>
  <c r="H137"/>
  <c r="J137"/>
  <c r="K137" s="1"/>
  <c r="H138"/>
  <c r="J138"/>
  <c r="K138"/>
  <c r="H139"/>
  <c r="J139" s="1"/>
  <c r="K139" s="1"/>
  <c r="H140"/>
  <c r="J140" s="1"/>
  <c r="K140" s="1"/>
  <c r="H141"/>
  <c r="J141"/>
  <c r="K141" s="1"/>
  <c r="H142"/>
  <c r="J142"/>
  <c r="K142"/>
  <c r="H143"/>
  <c r="J143" s="1"/>
  <c r="K143" s="1"/>
  <c r="H144"/>
  <c r="J144" s="1"/>
  <c r="K144" s="1"/>
  <c r="H145"/>
  <c r="J145"/>
  <c r="K145" s="1"/>
  <c r="H146"/>
  <c r="J146"/>
  <c r="K146"/>
  <c r="H147"/>
  <c r="J147" s="1"/>
  <c r="K147" s="1"/>
  <c r="H148"/>
  <c r="J148" s="1"/>
  <c r="K148" s="1"/>
  <c r="H149"/>
  <c r="J149"/>
  <c r="K149" s="1"/>
  <c r="H150"/>
  <c r="J150"/>
  <c r="K150"/>
  <c r="H151"/>
  <c r="J151" s="1"/>
  <c r="K151" s="1"/>
  <c r="H152"/>
  <c r="J152" s="1"/>
  <c r="K152" s="1"/>
  <c r="H153"/>
  <c r="J153"/>
  <c r="K153" s="1"/>
  <c r="H154"/>
  <c r="J154"/>
  <c r="K154"/>
  <c r="H155"/>
  <c r="J155" s="1"/>
  <c r="K155" s="1"/>
  <c r="H156"/>
  <c r="J156" s="1"/>
  <c r="K156" s="1"/>
  <c r="H157"/>
  <c r="J157"/>
  <c r="K157" s="1"/>
  <c r="H158"/>
  <c r="J158"/>
  <c r="K158"/>
  <c r="H159"/>
  <c r="J159" s="1"/>
  <c r="K159" s="1"/>
  <c r="H160"/>
  <c r="J160" s="1"/>
  <c r="K160" s="1"/>
  <c r="H161"/>
  <c r="J161"/>
  <c r="K161" s="1"/>
  <c r="H162"/>
  <c r="J162"/>
  <c r="K162"/>
  <c r="H163"/>
  <c r="J163" s="1"/>
  <c r="K163" s="1"/>
  <c r="H164"/>
  <c r="J164" s="1"/>
  <c r="K164" s="1"/>
  <c r="H165"/>
  <c r="J165"/>
  <c r="K165" s="1"/>
  <c r="H166"/>
  <c r="J166"/>
  <c r="K166"/>
  <c r="H167"/>
  <c r="J167" s="1"/>
  <c r="K167" s="1"/>
  <c r="H168"/>
  <c r="J168" s="1"/>
  <c r="K168" s="1"/>
  <c r="H169"/>
  <c r="J169"/>
  <c r="K169" s="1"/>
  <c r="H170"/>
  <c r="J170"/>
  <c r="K170"/>
  <c r="H171"/>
  <c r="J171" s="1"/>
  <c r="K171" s="1"/>
  <c r="H172"/>
  <c r="J172" s="1"/>
  <c r="K172" s="1"/>
  <c r="H173"/>
  <c r="J173"/>
  <c r="K173" s="1"/>
  <c r="H174"/>
  <c r="J174"/>
  <c r="K174"/>
  <c r="H175"/>
  <c r="J175" s="1"/>
  <c r="K175" s="1"/>
  <c r="H176"/>
  <c r="J176" s="1"/>
  <c r="K176" s="1"/>
  <c r="H177"/>
  <c r="J177"/>
  <c r="K177" s="1"/>
  <c r="H178"/>
  <c r="J178"/>
  <c r="K178"/>
  <c r="H179"/>
  <c r="J179" s="1"/>
  <c r="K179" s="1"/>
  <c r="H180"/>
  <c r="J180" s="1"/>
  <c r="K180" s="1"/>
  <c r="H181"/>
  <c r="J181"/>
  <c r="K181" s="1"/>
  <c r="H182"/>
  <c r="J182"/>
  <c r="K182"/>
  <c r="H183"/>
  <c r="J183" s="1"/>
  <c r="K183" s="1"/>
  <c r="H184"/>
  <c r="J184" s="1"/>
  <c r="K184" s="1"/>
  <c r="H185"/>
  <c r="J185"/>
  <c r="K185" s="1"/>
  <c r="H186"/>
  <c r="J186"/>
  <c r="K186"/>
  <c r="H187"/>
  <c r="J187" s="1"/>
  <c r="K187" s="1"/>
  <c r="H188"/>
  <c r="J188" s="1"/>
  <c r="K188" s="1"/>
  <c r="H189"/>
  <c r="J189"/>
  <c r="K189" s="1"/>
  <c r="H190"/>
  <c r="J190"/>
  <c r="K190"/>
  <c r="H191"/>
  <c r="J191" s="1"/>
  <c r="K191" s="1"/>
  <c r="H192"/>
  <c r="J192" s="1"/>
  <c r="K192" s="1"/>
  <c r="H193"/>
  <c r="J193"/>
  <c r="K193" s="1"/>
  <c r="H194"/>
  <c r="J194"/>
  <c r="K194"/>
  <c r="H195"/>
  <c r="J195" s="1"/>
  <c r="K195" s="1"/>
  <c r="H196"/>
  <c r="J196" s="1"/>
  <c r="K196" s="1"/>
  <c r="H197"/>
  <c r="J197"/>
  <c r="K197" s="1"/>
  <c r="H198"/>
  <c r="J198"/>
  <c r="K198"/>
  <c r="H199"/>
  <c r="J199" s="1"/>
  <c r="K199" s="1"/>
  <c r="H200"/>
  <c r="J200" s="1"/>
  <c r="K200" s="1"/>
  <c r="H201"/>
  <c r="J201"/>
  <c r="K201" s="1"/>
  <c r="H202"/>
  <c r="J202"/>
  <c r="K202"/>
  <c r="H203"/>
  <c r="J203" s="1"/>
  <c r="K203" s="1"/>
  <c r="H204"/>
  <c r="J204" s="1"/>
  <c r="K204" s="1"/>
  <c r="H205"/>
  <c r="J205"/>
  <c r="K205" s="1"/>
  <c r="H206"/>
  <c r="J206"/>
  <c r="K206"/>
  <c r="H207"/>
  <c r="J207" s="1"/>
  <c r="K207" s="1"/>
  <c r="H208"/>
  <c r="J208" s="1"/>
  <c r="K208" s="1"/>
  <c r="H209"/>
  <c r="J209"/>
  <c r="K209" s="1"/>
  <c r="H210"/>
  <c r="J210"/>
  <c r="K210"/>
  <c r="H211"/>
  <c r="J211" s="1"/>
  <c r="K211" s="1"/>
  <c r="H212"/>
  <c r="J212" s="1"/>
  <c r="K212" s="1"/>
  <c r="H213"/>
  <c r="J213"/>
  <c r="K213" s="1"/>
  <c r="H214"/>
  <c r="J214"/>
  <c r="K214"/>
  <c r="H215"/>
  <c r="J215" s="1"/>
  <c r="K215" s="1"/>
  <c r="H216"/>
  <c r="J216" s="1"/>
  <c r="K216" s="1"/>
  <c r="H217"/>
  <c r="J217"/>
  <c r="K217" s="1"/>
  <c r="H218"/>
  <c r="J218"/>
  <c r="K218"/>
  <c r="H219"/>
  <c r="J219" s="1"/>
  <c r="K219" s="1"/>
  <c r="H220"/>
  <c r="J220" s="1"/>
  <c r="K220" s="1"/>
  <c r="H221"/>
  <c r="J221"/>
  <c r="K221" s="1"/>
  <c r="H222"/>
  <c r="J222"/>
  <c r="K222"/>
  <c r="H223"/>
  <c r="J223" s="1"/>
  <c r="K223" s="1"/>
  <c r="H224"/>
  <c r="J224" s="1"/>
  <c r="K224" s="1"/>
  <c r="H225"/>
  <c r="J225"/>
  <c r="K225" s="1"/>
  <c r="H226"/>
  <c r="J226"/>
  <c r="K226"/>
  <c r="H227"/>
  <c r="J227" s="1"/>
  <c r="K227" s="1"/>
  <c r="H228"/>
  <c r="J228" s="1"/>
  <c r="K228" s="1"/>
  <c r="H229"/>
  <c r="J229"/>
  <c r="K229" s="1"/>
  <c r="H230"/>
  <c r="J230"/>
  <c r="K230"/>
  <c r="H231"/>
  <c r="J231" s="1"/>
  <c r="K231" s="1"/>
  <c r="H232"/>
  <c r="J232" s="1"/>
  <c r="K232" s="1"/>
  <c r="H233"/>
  <c r="J233"/>
  <c r="K233" s="1"/>
  <c r="H234"/>
  <c r="J234"/>
  <c r="K234"/>
  <c r="H235"/>
  <c r="J235" s="1"/>
  <c r="K235" s="1"/>
  <c r="H236"/>
  <c r="J236" s="1"/>
  <c r="K236" s="1"/>
  <c r="H237"/>
  <c r="J237"/>
  <c r="K237" s="1"/>
  <c r="H238"/>
  <c r="J238"/>
  <c r="K238"/>
  <c r="H239"/>
  <c r="J239" s="1"/>
  <c r="K239" s="1"/>
  <c r="H240"/>
  <c r="J240" s="1"/>
  <c r="K240" s="1"/>
  <c r="H241"/>
  <c r="J241"/>
  <c r="K241" s="1"/>
  <c r="H242"/>
  <c r="J242"/>
  <c r="K242"/>
  <c r="H243"/>
  <c r="J243" s="1"/>
  <c r="K243" s="1"/>
  <c r="H244"/>
  <c r="J244" s="1"/>
  <c r="K244" s="1"/>
  <c r="H245"/>
  <c r="J245"/>
  <c r="K245" s="1"/>
  <c r="H246"/>
  <c r="J246"/>
  <c r="K246"/>
  <c r="H247"/>
  <c r="J247" s="1"/>
  <c r="K247" s="1"/>
  <c r="H248"/>
  <c r="J248" s="1"/>
  <c r="K248" s="1"/>
  <c r="H249"/>
  <c r="J249"/>
  <c r="K249" s="1"/>
  <c r="H250"/>
  <c r="J250"/>
  <c r="K250"/>
  <c r="H251"/>
  <c r="J251" s="1"/>
  <c r="K251" s="1"/>
  <c r="H252"/>
  <c r="J252" s="1"/>
  <c r="K252" s="1"/>
  <c r="H253"/>
  <c r="J253"/>
  <c r="K253" s="1"/>
  <c r="H254"/>
  <c r="J254"/>
  <c r="K254"/>
  <c r="H255"/>
  <c r="J255" s="1"/>
  <c r="K255" s="1"/>
  <c r="H256"/>
  <c r="J256" s="1"/>
  <c r="K256" s="1"/>
  <c r="H257"/>
  <c r="J257"/>
  <c r="K257" s="1"/>
  <c r="H258"/>
  <c r="J258"/>
  <c r="K258"/>
  <c r="H259"/>
  <c r="J259" s="1"/>
  <c r="K259" s="1"/>
  <c r="H46"/>
  <c r="J46" s="1"/>
  <c r="K46" s="1"/>
  <c r="H47"/>
  <c r="J47" s="1"/>
  <c r="K47" s="1"/>
  <c r="J8"/>
  <c r="K8" s="1"/>
  <c r="J7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7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H40"/>
  <c r="H41"/>
  <c r="H42"/>
  <c r="H43"/>
  <c r="H44"/>
  <c r="H4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7"/>
  <c r="H6"/>
  <c r="D39" l="1"/>
  <c r="D40"/>
  <c r="D41"/>
  <c r="D42"/>
  <c r="D43"/>
  <c r="D44"/>
  <c r="D45"/>
  <c r="D46"/>
  <c r="D47"/>
  <c r="D48"/>
  <c r="D49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"/>
  <c r="D2"/>
</calcChain>
</file>

<file path=xl/sharedStrings.xml><?xml version="1.0" encoding="utf-8"?>
<sst xmlns="http://schemas.openxmlformats.org/spreadsheetml/2006/main" count="21" uniqueCount="17">
  <si>
    <t>rok</t>
  </si>
  <si>
    <t>ppm CO2</t>
  </si>
  <si>
    <t>W/m2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</si>
  <si>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charset val="238"/>
      </rPr>
      <t xml:space="preserve"> T [K]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</si>
  <si>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charset val="238"/>
      </rPr>
      <t xml:space="preserve"> T [K]*100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</si>
  <si>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charset val="238"/>
        <scheme val="minor"/>
      </rPr>
      <t xml:space="preserve"> T [K]</t>
    </r>
  </si>
  <si>
    <t xml:space="preserve"> =0,8*5,35*LN(C38/$C$2)</t>
  </si>
  <si>
    <t xml:space="preserve">  =0,8*5,35*LN(C3/$C$2)</t>
  </si>
  <si>
    <t>Stefan Boltzmanův zákon</t>
  </si>
  <si>
    <t>P [W/m2]</t>
  </si>
  <si>
    <t xml:space="preserve"> =0,000 000 0567*T^4</t>
  </si>
  <si>
    <t>ppm</t>
  </si>
  <si>
    <t>T [K]</t>
  </si>
  <si>
    <t>sigma</t>
  </si>
  <si>
    <r>
      <rPr>
        <b/>
        <sz val="11"/>
        <color theme="1"/>
        <rFont val="Calibri"/>
        <family val="2"/>
        <charset val="238"/>
        <scheme val="minor"/>
      </rPr>
      <t xml:space="preserve">P </t>
    </r>
    <r>
      <rPr>
        <sz val="11"/>
        <color theme="1"/>
        <rFont val="Calibri"/>
        <family val="2"/>
        <charset val="238"/>
        <scheme val="minor"/>
      </rPr>
      <t xml:space="preserve">pohl[W/m2] </t>
    </r>
  </si>
  <si>
    <r>
      <rPr>
        <b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 xml:space="preserve"> vyzář[W/m2]</t>
    </r>
  </si>
  <si>
    <t>P pohl = 5,35*ln (ppm aktulni CO/380 ppm referenčni)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</si>
</sst>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2" borderId="0" xfId="0" applyFont="1" applyFill="1"/>
    <xf numFmtId="0" fontId="1" fillId="2" borderId="0" xfId="0" applyFont="1" applyFill="1"/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" fontId="6" fillId="0" borderId="0" xfId="0" applyNumberFormat="1" applyFont="1"/>
    <xf numFmtId="2" fontId="6" fillId="0" borderId="0" xfId="0" applyNumberFormat="1" applyFont="1"/>
    <xf numFmtId="0" fontId="9" fillId="0" borderId="0" xfId="0" applyFont="1"/>
    <xf numFmtId="0" fontId="10" fillId="0" borderId="0" xfId="0" applyFont="1"/>
    <xf numFmtId="0" fontId="1" fillId="2" borderId="0" xfId="0" applyFont="1" applyFill="1" applyAlignment="1"/>
    <xf numFmtId="0" fontId="5" fillId="0" borderId="0" xfId="0" applyFont="1" applyAlignment="1"/>
    <xf numFmtId="0" fontId="0" fillId="0" borderId="0" xfId="0" applyFont="1"/>
    <xf numFmtId="164" fontId="1" fillId="0" borderId="0" xfId="0" applyNumberFormat="1" applyFont="1"/>
    <xf numFmtId="2" fontId="1" fillId="3" borderId="0" xfId="0" applyNumberFormat="1" applyFont="1" applyFill="1"/>
    <xf numFmtId="0" fontId="0" fillId="4" borderId="0" xfId="0" applyFont="1" applyFill="1"/>
    <xf numFmtId="2" fontId="0" fillId="4" borderId="0" xfId="0" applyNumberFormat="1" applyFill="1"/>
    <xf numFmtId="2" fontId="1" fillId="4" borderId="0" xfId="0" applyNumberFormat="1" applyFont="1" applyFill="1"/>
    <xf numFmtId="11" fontId="1" fillId="4" borderId="0" xfId="0" applyNumberFormat="1" applyFont="1" applyFill="1"/>
    <xf numFmtId="164" fontId="1" fillId="4" borderId="0" xfId="0" applyNumberFormat="1" applyFont="1" applyFill="1"/>
    <xf numFmtId="0" fontId="3" fillId="4" borderId="0" xfId="0" applyFont="1" applyFill="1"/>
    <xf numFmtId="0" fontId="0" fillId="4" borderId="0" xfId="0" applyFill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smoothMarker"/>
        <c:ser>
          <c:idx val="0"/>
          <c:order val="0"/>
          <c:tx>
            <c:strRef>
              <c:f>'graf do 2175 po 2 ppm CO2'!$C$1</c:f>
              <c:strCache>
                <c:ptCount val="1"/>
                <c:pt idx="0">
                  <c:v>ppm CO2</c:v>
                </c:pt>
              </c:strCache>
            </c:strRef>
          </c:tx>
          <c:spPr>
            <a:ln w="3175">
              <a:solidFill>
                <a:schemeClr val="tx2"/>
              </a:solidFill>
            </a:ln>
          </c:spPr>
          <c:marker>
            <c:spPr>
              <a:ln w="3175">
                <a:solidFill>
                  <a:schemeClr val="tx2"/>
                </a:solidFill>
              </a:ln>
            </c:spPr>
          </c:marker>
          <c:dLbls>
            <c:dLbl>
              <c:idx val="3"/>
              <c:layout>
                <c:manualLayout>
                  <c:x val="-1.8193632228719947E-2"/>
                  <c:y val="-4.4444444444444481E-2"/>
                </c:manualLayout>
              </c:layout>
              <c:showVal val="1"/>
            </c:dLbl>
            <c:dLbl>
              <c:idx val="12"/>
              <c:layout>
                <c:manualLayout>
                  <c:x val="-1.6894087069525675E-2"/>
                  <c:y val="-4.1666666666666664E-2"/>
                </c:manualLayout>
              </c:layout>
              <c:showVal val="1"/>
            </c:dLbl>
            <c:dLbl>
              <c:idx val="21"/>
              <c:layout>
                <c:manualLayout>
                  <c:x val="-1.8193632228719947E-2"/>
                  <c:y val="-3.888888888888889E-2"/>
                </c:manualLayout>
              </c:layout>
              <c:showVal val="1"/>
            </c:dLbl>
            <c:dLbl>
              <c:idx val="36"/>
              <c:layout>
                <c:manualLayout>
                  <c:x val="-1.6894087069525675E-2"/>
                  <c:y val="-3.0555555555555565E-2"/>
                </c:manualLayout>
              </c:layout>
              <c:showVal val="1"/>
            </c:dLbl>
            <c:delete val="1"/>
            <c:spPr>
              <a:solidFill>
                <a:schemeClr val="lt1"/>
              </a:solidFill>
              <a:ln w="25400" cap="flat" cmpd="sng" algn="ctr">
                <a:solidFill>
                  <a:schemeClr val="accent5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Lbls>
          <c:xVal>
            <c:numRef>
              <c:f>'graf do 2175 po 2 ppm CO2'!$B$2:$B$38</c:f>
              <c:numCache>
                <c:formatCode>General</c:formatCode>
                <c:ptCount val="3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2025</c:v>
                </c:pt>
                <c:pt idx="7">
                  <c:v>2030</c:v>
                </c:pt>
                <c:pt idx="8">
                  <c:v>2035</c:v>
                </c:pt>
                <c:pt idx="9">
                  <c:v>2040</c:v>
                </c:pt>
                <c:pt idx="10">
                  <c:v>2045</c:v>
                </c:pt>
                <c:pt idx="11">
                  <c:v>2050</c:v>
                </c:pt>
                <c:pt idx="12">
                  <c:v>2055</c:v>
                </c:pt>
                <c:pt idx="13">
                  <c:v>2060</c:v>
                </c:pt>
                <c:pt idx="14">
                  <c:v>2065</c:v>
                </c:pt>
                <c:pt idx="15">
                  <c:v>2070</c:v>
                </c:pt>
                <c:pt idx="16">
                  <c:v>2075</c:v>
                </c:pt>
                <c:pt idx="17">
                  <c:v>2080</c:v>
                </c:pt>
                <c:pt idx="18">
                  <c:v>2085</c:v>
                </c:pt>
                <c:pt idx="19">
                  <c:v>2090</c:v>
                </c:pt>
                <c:pt idx="20">
                  <c:v>2095</c:v>
                </c:pt>
                <c:pt idx="21">
                  <c:v>2100</c:v>
                </c:pt>
                <c:pt idx="22">
                  <c:v>2105</c:v>
                </c:pt>
                <c:pt idx="23">
                  <c:v>2110</c:v>
                </c:pt>
                <c:pt idx="24">
                  <c:v>2115</c:v>
                </c:pt>
                <c:pt idx="25">
                  <c:v>2120</c:v>
                </c:pt>
                <c:pt idx="26">
                  <c:v>2125</c:v>
                </c:pt>
                <c:pt idx="27">
                  <c:v>2130</c:v>
                </c:pt>
                <c:pt idx="28">
                  <c:v>2135</c:v>
                </c:pt>
                <c:pt idx="29">
                  <c:v>2140</c:v>
                </c:pt>
                <c:pt idx="30">
                  <c:v>2145</c:v>
                </c:pt>
                <c:pt idx="31">
                  <c:v>2150</c:v>
                </c:pt>
                <c:pt idx="32">
                  <c:v>2155</c:v>
                </c:pt>
                <c:pt idx="33">
                  <c:v>2160</c:v>
                </c:pt>
                <c:pt idx="34">
                  <c:v>2165</c:v>
                </c:pt>
                <c:pt idx="35">
                  <c:v>2170</c:v>
                </c:pt>
                <c:pt idx="36">
                  <c:v>2175</c:v>
                </c:pt>
              </c:numCache>
            </c:numRef>
          </c:xVal>
          <c:yVal>
            <c:numRef>
              <c:f>'graf do 2175 po 2 ppm CO2'!$C$2:$C$38</c:f>
              <c:numCache>
                <c:formatCode>General</c:formatCode>
                <c:ptCount val="37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  <c:pt idx="15">
                  <c:v>510</c:v>
                </c:pt>
                <c:pt idx="16">
                  <c:v>520</c:v>
                </c:pt>
                <c:pt idx="17">
                  <c:v>530</c:v>
                </c:pt>
                <c:pt idx="18">
                  <c:v>540</c:v>
                </c:pt>
                <c:pt idx="19">
                  <c:v>550</c:v>
                </c:pt>
                <c:pt idx="20">
                  <c:v>560</c:v>
                </c:pt>
                <c:pt idx="21">
                  <c:v>570</c:v>
                </c:pt>
                <c:pt idx="22">
                  <c:v>580</c:v>
                </c:pt>
                <c:pt idx="23">
                  <c:v>590</c:v>
                </c:pt>
                <c:pt idx="24">
                  <c:v>600</c:v>
                </c:pt>
                <c:pt idx="25">
                  <c:v>610</c:v>
                </c:pt>
                <c:pt idx="26">
                  <c:v>620</c:v>
                </c:pt>
                <c:pt idx="27">
                  <c:v>630</c:v>
                </c:pt>
                <c:pt idx="28">
                  <c:v>640</c:v>
                </c:pt>
                <c:pt idx="29">
                  <c:v>650</c:v>
                </c:pt>
                <c:pt idx="30">
                  <c:v>660</c:v>
                </c:pt>
                <c:pt idx="31">
                  <c:v>670</c:v>
                </c:pt>
                <c:pt idx="32">
                  <c:v>680</c:v>
                </c:pt>
                <c:pt idx="33">
                  <c:v>690</c:v>
                </c:pt>
                <c:pt idx="34">
                  <c:v>700</c:v>
                </c:pt>
                <c:pt idx="35">
                  <c:v>710</c:v>
                </c:pt>
                <c:pt idx="36">
                  <c:v>720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'graf do 2175 po 2 ppm CO2'!$D$1</c:f>
              <c:strCache>
                <c:ptCount val="1"/>
                <c:pt idx="0">
                  <c:v>D T [K]*100</c:v>
                </c:pt>
              </c:strCache>
            </c:strRef>
          </c:tx>
          <c:spPr>
            <a:ln w="3175">
              <a:solidFill>
                <a:srgbClr val="C00000"/>
              </a:solidFill>
            </a:ln>
          </c:spPr>
          <c:marker>
            <c:spPr>
              <a:ln w="3175">
                <a:solidFill>
                  <a:srgbClr val="C00000"/>
                </a:solidFill>
              </a:ln>
            </c:spPr>
          </c:marker>
          <c:dLbls>
            <c:dLbl>
              <c:idx val="3"/>
              <c:layout>
                <c:manualLayout>
                  <c:x val="-1.2995451591942821E-2"/>
                  <c:y val="-0.05"/>
                </c:manualLayout>
              </c:layout>
              <c:showVal val="1"/>
            </c:dLbl>
            <c:dLbl>
              <c:idx val="12"/>
              <c:layout>
                <c:manualLayout>
                  <c:x val="-2.209226770630281E-2"/>
                  <c:y val="-4.7222222222222249E-2"/>
                </c:manualLayout>
              </c:layout>
              <c:showVal val="1"/>
            </c:dLbl>
            <c:dLbl>
              <c:idx val="21"/>
              <c:layout>
                <c:manualLayout>
                  <c:x val="-1.9966722129783624E-2"/>
                  <c:y val="-3.6111111111111129E-2"/>
                </c:manualLayout>
              </c:layout>
              <c:showVal val="1"/>
            </c:dLbl>
            <c:dLbl>
              <c:idx val="36"/>
              <c:layout>
                <c:manualLayout>
                  <c:x val="-1.6894087069525675E-2"/>
                  <c:y val="-4.7222222222222249E-2"/>
                </c:manualLayout>
              </c:layout>
              <c:showVal val="1"/>
            </c:dLbl>
            <c:delete val="1"/>
            <c:spPr>
              <a:solidFill>
                <a:schemeClr val="lt1"/>
              </a:solidFill>
              <a:ln w="25400" cap="flat" cmpd="sng" algn="ctr">
                <a:solidFill>
                  <a:schemeClr val="accent6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Lbls>
          <c:xVal>
            <c:numRef>
              <c:f>'graf do 2175 po 2 ppm CO2'!$B$2:$B$38</c:f>
              <c:numCache>
                <c:formatCode>General</c:formatCode>
                <c:ptCount val="37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2025</c:v>
                </c:pt>
                <c:pt idx="7">
                  <c:v>2030</c:v>
                </c:pt>
                <c:pt idx="8">
                  <c:v>2035</c:v>
                </c:pt>
                <c:pt idx="9">
                  <c:v>2040</c:v>
                </c:pt>
                <c:pt idx="10">
                  <c:v>2045</c:v>
                </c:pt>
                <c:pt idx="11">
                  <c:v>2050</c:v>
                </c:pt>
                <c:pt idx="12">
                  <c:v>2055</c:v>
                </c:pt>
                <c:pt idx="13">
                  <c:v>2060</c:v>
                </c:pt>
                <c:pt idx="14">
                  <c:v>2065</c:v>
                </c:pt>
                <c:pt idx="15">
                  <c:v>2070</c:v>
                </c:pt>
                <c:pt idx="16">
                  <c:v>2075</c:v>
                </c:pt>
                <c:pt idx="17">
                  <c:v>2080</c:v>
                </c:pt>
                <c:pt idx="18">
                  <c:v>2085</c:v>
                </c:pt>
                <c:pt idx="19">
                  <c:v>2090</c:v>
                </c:pt>
                <c:pt idx="20">
                  <c:v>2095</c:v>
                </c:pt>
                <c:pt idx="21">
                  <c:v>2100</c:v>
                </c:pt>
                <c:pt idx="22">
                  <c:v>2105</c:v>
                </c:pt>
                <c:pt idx="23">
                  <c:v>2110</c:v>
                </c:pt>
                <c:pt idx="24">
                  <c:v>2115</c:v>
                </c:pt>
                <c:pt idx="25">
                  <c:v>2120</c:v>
                </c:pt>
                <c:pt idx="26">
                  <c:v>2125</c:v>
                </c:pt>
                <c:pt idx="27">
                  <c:v>2130</c:v>
                </c:pt>
                <c:pt idx="28">
                  <c:v>2135</c:v>
                </c:pt>
                <c:pt idx="29">
                  <c:v>2140</c:v>
                </c:pt>
                <c:pt idx="30">
                  <c:v>2145</c:v>
                </c:pt>
                <c:pt idx="31">
                  <c:v>2150</c:v>
                </c:pt>
                <c:pt idx="32">
                  <c:v>2155</c:v>
                </c:pt>
                <c:pt idx="33">
                  <c:v>2160</c:v>
                </c:pt>
                <c:pt idx="34">
                  <c:v>2165</c:v>
                </c:pt>
                <c:pt idx="35">
                  <c:v>2170</c:v>
                </c:pt>
                <c:pt idx="36">
                  <c:v>2175</c:v>
                </c:pt>
              </c:numCache>
            </c:numRef>
          </c:xVal>
          <c:yVal>
            <c:numRef>
              <c:f>'graf do 2175 po 2 ppm CO2'!$D$2:$D$38</c:f>
              <c:numCache>
                <c:formatCode>0</c:formatCode>
                <c:ptCount val="37"/>
                <c:pt idx="0">
                  <c:v>0</c:v>
                </c:pt>
                <c:pt idx="1">
                  <c:v>11.72676095251294</c:v>
                </c:pt>
                <c:pt idx="2">
                  <c:v>23.14077070367804</c:v>
                </c:pt>
                <c:pt idx="3">
                  <c:v>34.258278884273565</c:v>
                </c:pt>
                <c:pt idx="4">
                  <c:v>45.094300701549685</c:v>
                </c:pt>
                <c:pt idx="5">
                  <c:v>55.662738890228646</c:v>
                </c:pt>
                <c:pt idx="6">
                  <c:v>65.976490966066578</c:v>
                </c:pt>
                <c:pt idx="7">
                  <c:v>76.047543857629634</c:v>
                </c:pt>
                <c:pt idx="8">
                  <c:v>85.887057657800739</c:v>
                </c:pt>
                <c:pt idx="9">
                  <c:v>95.505439962481788</c:v>
                </c:pt>
                <c:pt idx="10">
                  <c:v>104.91241203811754</c:v>
                </c:pt>
                <c:pt idx="11">
                  <c:v>114.11706787269003</c:v>
                </c:pt>
                <c:pt idx="12">
                  <c:v>123.12792700936221</c:v>
                </c:pt>
                <c:pt idx="13">
                  <c:v>131.95298193213313</c:v>
                </c:pt>
                <c:pt idx="14">
                  <c:v>140.59974066403143</c:v>
                </c:pt>
                <c:pt idx="15">
                  <c:v>149.07526514679637</c:v>
                </c:pt>
                <c:pt idx="16">
                  <c:v>157.38620589363583</c:v>
                </c:pt>
                <c:pt idx="17">
                  <c:v>165.5388333410931</c:v>
                </c:pt>
                <c:pt idx="18">
                  <c:v>173.53906627029437</c:v>
                </c:pt>
                <c:pt idx="19">
                  <c:v>181.39249762028246</c:v>
                </c:pt>
                <c:pt idx="20">
                  <c:v>189.10441797542882</c:v>
                </c:pt>
                <c:pt idx="21">
                  <c:v>196.67983697397239</c:v>
                </c:pt>
                <c:pt idx="22">
                  <c:v>204.12350285465243</c:v>
                </c:pt>
                <c:pt idx="23">
                  <c:v>211.43992033243282</c:v>
                </c:pt>
                <c:pt idx="24">
                  <c:v>218.63336697184405</c:v>
                </c:pt>
                <c:pt idx="25">
                  <c:v>225.70790820696214</c:v>
                </c:pt>
                <c:pt idx="26">
                  <c:v>232.66741114008417</c:v>
                </c:pt>
                <c:pt idx="27">
                  <c:v>239.51555723636093</c:v>
                </c:pt>
                <c:pt idx="28">
                  <c:v>246.25585401872448</c:v>
                </c:pt>
                <c:pt idx="29">
                  <c:v>252.89164585611763</c:v>
                </c:pt>
                <c:pt idx="30">
                  <c:v>259.42612392809508</c:v>
                </c:pt>
                <c:pt idx="31">
                  <c:v>265.86233544011839</c:v>
                </c:pt>
                <c:pt idx="32">
                  <c:v>272.20319215615859</c:v>
                </c:pt>
                <c:pt idx="33">
                  <c:v>278.45147830841199</c:v>
                </c:pt>
                <c:pt idx="34">
                  <c:v>284.60985793791059</c:v>
                </c:pt>
                <c:pt idx="35">
                  <c:v>290.68088171446794</c:v>
                </c:pt>
                <c:pt idx="36">
                  <c:v>296.66699327965659</c:v>
                </c:pt>
              </c:numCache>
            </c:numRef>
          </c:yVal>
          <c:smooth val="1"/>
        </c:ser>
        <c:axId val="74118272"/>
        <c:axId val="74119808"/>
      </c:scatterChart>
      <c:valAx>
        <c:axId val="74118272"/>
        <c:scaling>
          <c:orientation val="minMax"/>
          <c:max val="2180"/>
          <c:min val="1995"/>
        </c:scaling>
        <c:axPos val="b"/>
        <c:minorGridlines>
          <c:spPr>
            <a:ln w="317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inorGridlines>
        <c:numFmt formatCode="General" sourceLinked="1"/>
        <c:tickLblPos val="nextTo"/>
        <c:txPr>
          <a:bodyPr rot="5400000"/>
          <a:lstStyle/>
          <a:p>
            <a:pPr>
              <a:defRPr/>
            </a:pPr>
            <a:endParaRPr lang="cs-CZ"/>
          </a:p>
        </c:txPr>
        <c:crossAx val="74119808"/>
        <c:crosses val="autoZero"/>
        <c:crossBetween val="midCat"/>
        <c:majorUnit val="5"/>
      </c:valAx>
      <c:valAx>
        <c:axId val="74119808"/>
        <c:scaling>
          <c:orientation val="minMax"/>
        </c:scaling>
        <c:axPos val="l"/>
        <c:majorGridlines/>
        <c:numFmt formatCode="General" sourceLinked="1"/>
        <c:tickLblPos val="nextTo"/>
        <c:crossAx val="74118272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3</xdr:row>
      <xdr:rowOff>47625</xdr:rowOff>
    </xdr:from>
    <xdr:to>
      <xdr:col>22</xdr:col>
      <xdr:colOff>342900</xdr:colOff>
      <xdr:row>27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0.05693</cdr:x>
      <cdr:y>0.03542</cdr:y>
    </cdr:from>
    <cdr:to>
      <cdr:x>0.76217</cdr:x>
      <cdr:y>0.14167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590550" y="161925"/>
          <a:ext cx="7315200" cy="48577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200" b="1"/>
            <a:t>Ke zdvojnásobení  CO2 z 360 ppm v roce 1995 dojde asi roku 2175 na 720 ppm CO2, kdy se teplota zvýší o 3°C. </a:t>
          </a:r>
        </a:p>
        <a:p xmlns:a="http://schemas.openxmlformats.org/drawingml/2006/main">
          <a:r>
            <a:rPr lang="cs-CZ" sz="1200" b="1"/>
            <a:t> Odhad růstu z období 1995-2010 je 10 ppm CO2 za 5 let, čili 2 ppm CO2/rok</a:t>
          </a:r>
        </a:p>
      </cdr:txBody>
    </cdr:sp>
  </cdr:relSizeAnchor>
  <cdr:relSizeAnchor xmlns:cdr="http://schemas.openxmlformats.org/drawingml/2006/chartDrawing">
    <cdr:from>
      <cdr:x>0.11295</cdr:x>
      <cdr:y>0.48397</cdr:y>
    </cdr:from>
    <cdr:to>
      <cdr:x>0.91726</cdr:x>
      <cdr:y>0.54375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167003" y="1797843"/>
          <a:ext cx="8310372" cy="22205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200" b="1">
              <a:solidFill>
                <a:schemeClr val="accent2">
                  <a:lumMod val="50000"/>
                </a:schemeClr>
              </a:solidFill>
              <a:latin typeface="Symbol" pitchFamily="18" charset="2"/>
            </a:rPr>
            <a:t>D</a:t>
          </a:r>
          <a:r>
            <a:rPr lang="cs-CZ" sz="1200" b="1">
              <a:solidFill>
                <a:schemeClr val="accent2">
                  <a:lumMod val="50000"/>
                </a:schemeClr>
              </a:solidFill>
            </a:rPr>
            <a:t> T [K]</a:t>
          </a:r>
          <a:r>
            <a:rPr lang="cs-CZ" sz="1200" b="1" baseline="0">
              <a:solidFill>
                <a:schemeClr val="accent2">
                  <a:lumMod val="50000"/>
                </a:schemeClr>
              </a:solidFill>
            </a:rPr>
            <a:t> </a:t>
          </a:r>
          <a:r>
            <a:rPr lang="cs-CZ" sz="1200" b="1">
              <a:solidFill>
                <a:schemeClr val="accent2">
                  <a:lumMod val="50000"/>
                </a:schemeClr>
              </a:solidFill>
            </a:rPr>
            <a:t>= </a:t>
          </a:r>
          <a:r>
            <a:rPr lang="cs-CZ" sz="1200" b="1" i="0" baseline="0">
              <a:solidFill>
                <a:schemeClr val="accent2">
                  <a:lumMod val="50000"/>
                </a:schemeClr>
              </a:solidFill>
            </a:rPr>
            <a:t>0,8*5,35</a:t>
          </a:r>
          <a:r>
            <a:rPr lang="cs-CZ" sz="1200" b="1">
              <a:solidFill>
                <a:schemeClr val="accent2">
                  <a:lumMod val="50000"/>
                </a:schemeClr>
              </a:solidFill>
            </a:rPr>
            <a:t>* ln (ppm CO2 aktuální /ppm 360 referenční),hodnoty teploty jsou vynásobeny 100, tedy</a:t>
          </a:r>
          <a:r>
            <a:rPr lang="cs-CZ" sz="1200" b="1" baseline="0">
              <a:solidFill>
                <a:schemeClr val="accent2">
                  <a:lumMod val="50000"/>
                </a:schemeClr>
              </a:solidFill>
            </a:rPr>
            <a:t> v roce 2100 asi +2 K.</a:t>
          </a:r>
          <a:endParaRPr lang="cs-CZ" sz="1200" b="1">
            <a:solidFill>
              <a:schemeClr val="accent2">
                <a:lumMod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="80" zoomScaleNormal="80" workbookViewId="0">
      <pane ySplit="1" topLeftCell="A2" activePane="bottomLeft" state="frozen"/>
      <selection pane="bottomLeft" activeCell="Y20" sqref="Y20"/>
    </sheetView>
  </sheetViews>
  <sheetFormatPr defaultRowHeight="15"/>
  <cols>
    <col min="1" max="1" width="2.140625" customWidth="1"/>
    <col min="2" max="2" width="6.42578125" customWidth="1"/>
    <col min="3" max="3" width="9.7109375" customWidth="1"/>
    <col min="4" max="4" width="11.85546875" customWidth="1"/>
    <col min="5" max="5" width="7.28515625" customWidth="1"/>
  </cols>
  <sheetData>
    <row r="1" spans="1:6" ht="14.25" customHeight="1">
      <c r="B1" s="4" t="s">
        <v>0</v>
      </c>
      <c r="C1" s="15" t="s">
        <v>1</v>
      </c>
      <c r="D1" s="16" t="s">
        <v>4</v>
      </c>
      <c r="E1" t="s">
        <v>5</v>
      </c>
    </row>
    <row r="2" spans="1:6" s="8" customFormat="1" ht="12" customHeight="1">
      <c r="B2" s="9">
        <v>1995</v>
      </c>
      <c r="C2" s="10">
        <v>360</v>
      </c>
      <c r="D2" s="11">
        <v>0</v>
      </c>
      <c r="E2" s="12">
        <v>0</v>
      </c>
    </row>
    <row r="3" spans="1:6" s="8" customFormat="1" ht="12" customHeight="1">
      <c r="B3" s="9">
        <v>2000</v>
      </c>
      <c r="C3" s="10">
        <v>370</v>
      </c>
      <c r="D3" s="11">
        <v>11.72676095251294</v>
      </c>
      <c r="E3" s="12">
        <v>0.11726760952512941</v>
      </c>
      <c r="F3" s="8" t="s">
        <v>7</v>
      </c>
    </row>
    <row r="4" spans="1:6" ht="12" customHeight="1">
      <c r="A4" s="14"/>
      <c r="B4" s="9">
        <v>2005</v>
      </c>
      <c r="C4" s="10">
        <v>380</v>
      </c>
      <c r="D4" s="11">
        <v>23.14077070367804</v>
      </c>
      <c r="E4" s="12">
        <v>0.2314077070367804</v>
      </c>
    </row>
    <row r="5" spans="1:6" ht="12" customHeight="1">
      <c r="A5" s="14"/>
      <c r="B5" s="9">
        <v>2010</v>
      </c>
      <c r="C5" s="10">
        <v>390</v>
      </c>
      <c r="D5" s="11">
        <v>34.258278884273565</v>
      </c>
      <c r="E5" s="12">
        <v>0.34258278884273563</v>
      </c>
    </row>
    <row r="6" spans="1:6" ht="12" customHeight="1">
      <c r="A6" s="14"/>
      <c r="B6" s="13">
        <v>2015</v>
      </c>
      <c r="C6" s="8">
        <v>400</v>
      </c>
      <c r="D6" s="11">
        <v>45.094300701549685</v>
      </c>
      <c r="E6" s="12">
        <v>0.45094300701549683</v>
      </c>
    </row>
    <row r="7" spans="1:6" ht="12" customHeight="1">
      <c r="A7" s="14"/>
      <c r="B7" s="13">
        <v>2020</v>
      </c>
      <c r="C7" s="8">
        <v>410</v>
      </c>
      <c r="D7" s="11">
        <v>55.662738890228646</v>
      </c>
      <c r="E7" s="12">
        <v>0.55662738890228647</v>
      </c>
    </row>
    <row r="8" spans="1:6" ht="12" customHeight="1">
      <c r="A8" s="14"/>
      <c r="B8" s="13">
        <v>2025</v>
      </c>
      <c r="C8" s="8">
        <v>420</v>
      </c>
      <c r="D8" s="11">
        <v>65.976490966066578</v>
      </c>
      <c r="E8" s="12">
        <v>0.65976490966066581</v>
      </c>
    </row>
    <row r="9" spans="1:6" ht="12" customHeight="1">
      <c r="A9" s="14"/>
      <c r="B9" s="13">
        <v>2030</v>
      </c>
      <c r="C9" s="8">
        <v>430</v>
      </c>
      <c r="D9" s="11">
        <v>76.047543857629634</v>
      </c>
      <c r="E9" s="12">
        <v>0.7604754385762964</v>
      </c>
    </row>
    <row r="10" spans="1:6" ht="12" customHeight="1">
      <c r="A10" s="14"/>
      <c r="B10" s="13">
        <v>2035</v>
      </c>
      <c r="C10" s="8">
        <v>440</v>
      </c>
      <c r="D10" s="11">
        <v>85.887057657800739</v>
      </c>
      <c r="E10" s="12">
        <v>0.85887057657800736</v>
      </c>
    </row>
    <row r="11" spans="1:6" ht="12" customHeight="1">
      <c r="A11" s="14"/>
      <c r="B11" s="13">
        <v>2040</v>
      </c>
      <c r="C11" s="8">
        <v>450</v>
      </c>
      <c r="D11" s="11">
        <v>95.505439962481788</v>
      </c>
      <c r="E11" s="12">
        <v>0.95505439962481786</v>
      </c>
    </row>
    <row r="12" spans="1:6" ht="12" customHeight="1">
      <c r="A12" s="14"/>
      <c r="B12" s="13">
        <v>2045</v>
      </c>
      <c r="C12" s="8">
        <v>460</v>
      </c>
      <c r="D12" s="11">
        <v>104.91241203811754</v>
      </c>
      <c r="E12" s="12">
        <v>1.0491241203811754</v>
      </c>
    </row>
    <row r="13" spans="1:6" ht="12" customHeight="1">
      <c r="A13" s="14"/>
      <c r="B13" s="13">
        <v>2050</v>
      </c>
      <c r="C13" s="8">
        <v>470</v>
      </c>
      <c r="D13" s="11">
        <v>114.11706787269003</v>
      </c>
      <c r="E13" s="12">
        <v>1.1411706787269003</v>
      </c>
    </row>
    <row r="14" spans="1:6" ht="12" customHeight="1">
      <c r="A14" s="14"/>
      <c r="B14" s="13">
        <v>2055</v>
      </c>
      <c r="C14" s="8">
        <v>480</v>
      </c>
      <c r="D14" s="11">
        <v>123.12792700936221</v>
      </c>
      <c r="E14" s="12">
        <v>1.2312792700936221</v>
      </c>
    </row>
    <row r="15" spans="1:6" ht="12" customHeight="1">
      <c r="A15" s="14"/>
      <c r="B15" s="13">
        <v>2060</v>
      </c>
      <c r="C15" s="8">
        <v>490</v>
      </c>
      <c r="D15" s="11">
        <v>131.95298193213313</v>
      </c>
      <c r="E15" s="12">
        <v>1.3195298193213314</v>
      </c>
    </row>
    <row r="16" spans="1:6" ht="12" customHeight="1">
      <c r="A16" s="14"/>
      <c r="B16" s="13">
        <v>2065</v>
      </c>
      <c r="C16" s="8">
        <v>500</v>
      </c>
      <c r="D16" s="11">
        <v>140.59974066403143</v>
      </c>
      <c r="E16" s="12">
        <v>1.4059974066403143</v>
      </c>
    </row>
    <row r="17" spans="1:5" ht="12" customHeight="1">
      <c r="A17" s="14"/>
      <c r="B17" s="13">
        <v>2070</v>
      </c>
      <c r="C17" s="8">
        <v>510</v>
      </c>
      <c r="D17" s="11">
        <v>149.07526514679637</v>
      </c>
      <c r="E17" s="12">
        <v>1.4907526514679637</v>
      </c>
    </row>
    <row r="18" spans="1:5" ht="12" customHeight="1">
      <c r="A18" s="14"/>
      <c r="B18" s="13">
        <v>2075</v>
      </c>
      <c r="C18" s="8">
        <v>520</v>
      </c>
      <c r="D18" s="11">
        <v>157.38620589363583</v>
      </c>
      <c r="E18" s="12">
        <v>1.5738620589363583</v>
      </c>
    </row>
    <row r="19" spans="1:5" ht="12" customHeight="1">
      <c r="A19" s="14"/>
      <c r="B19" s="13">
        <v>2080</v>
      </c>
      <c r="C19" s="8">
        <v>530</v>
      </c>
      <c r="D19" s="11">
        <v>165.5388333410931</v>
      </c>
      <c r="E19" s="12">
        <v>1.6553883334109309</v>
      </c>
    </row>
    <row r="20" spans="1:5" ht="12" customHeight="1">
      <c r="A20" s="14"/>
      <c r="B20" s="13">
        <v>2085</v>
      </c>
      <c r="C20" s="8">
        <v>540</v>
      </c>
      <c r="D20" s="11">
        <v>173.53906627029437</v>
      </c>
      <c r="E20" s="12">
        <v>1.7353906627029436</v>
      </c>
    </row>
    <row r="21" spans="1:5" ht="12" customHeight="1">
      <c r="A21" s="14"/>
      <c r="B21" s="13">
        <v>2090</v>
      </c>
      <c r="C21" s="8">
        <v>550</v>
      </c>
      <c r="D21" s="11">
        <v>181.39249762028246</v>
      </c>
      <c r="E21" s="12">
        <v>1.8139249762028247</v>
      </c>
    </row>
    <row r="22" spans="1:5" ht="12" customHeight="1">
      <c r="A22" s="14"/>
      <c r="B22" s="13">
        <v>2095</v>
      </c>
      <c r="C22" s="8">
        <v>560</v>
      </c>
      <c r="D22" s="11">
        <v>189.10441797542882</v>
      </c>
      <c r="E22" s="12">
        <v>1.8910441797542881</v>
      </c>
    </row>
    <row r="23" spans="1:5" ht="12" customHeight="1">
      <c r="A23" s="14"/>
      <c r="B23" s="13">
        <v>2100</v>
      </c>
      <c r="C23" s="8">
        <v>570</v>
      </c>
      <c r="D23" s="11">
        <v>196.67983697397239</v>
      </c>
      <c r="E23" s="12">
        <v>1.9667983697397238</v>
      </c>
    </row>
    <row r="24" spans="1:5" ht="12" customHeight="1">
      <c r="A24" s="14"/>
      <c r="B24" s="13">
        <v>2105</v>
      </c>
      <c r="C24" s="8">
        <v>580</v>
      </c>
      <c r="D24" s="11">
        <v>204.12350285465243</v>
      </c>
      <c r="E24" s="12">
        <v>2.0412350285465242</v>
      </c>
    </row>
    <row r="25" spans="1:5" ht="12" customHeight="1">
      <c r="A25" s="14"/>
      <c r="B25" s="13">
        <v>2110</v>
      </c>
      <c r="C25" s="8">
        <v>590</v>
      </c>
      <c r="D25" s="11">
        <v>211.43992033243282</v>
      </c>
      <c r="E25" s="12">
        <v>2.1143992033243282</v>
      </c>
    </row>
    <row r="26" spans="1:5" ht="12" customHeight="1">
      <c r="A26" s="14"/>
      <c r="B26" s="13">
        <v>2115</v>
      </c>
      <c r="C26" s="8">
        <v>600</v>
      </c>
      <c r="D26" s="11">
        <v>218.63336697184405</v>
      </c>
      <c r="E26" s="12">
        <v>2.1863336697184406</v>
      </c>
    </row>
    <row r="27" spans="1:5" ht="12" customHeight="1">
      <c r="A27" s="14"/>
      <c r="B27" s="13">
        <v>2120</v>
      </c>
      <c r="C27" s="8">
        <v>610</v>
      </c>
      <c r="D27" s="11">
        <v>225.70790820696214</v>
      </c>
      <c r="E27" s="12">
        <v>2.2570790820696214</v>
      </c>
    </row>
    <row r="28" spans="1:5" ht="12" customHeight="1">
      <c r="A28" s="14"/>
      <c r="B28" s="13">
        <v>2125</v>
      </c>
      <c r="C28" s="8">
        <v>620</v>
      </c>
      <c r="D28" s="11">
        <v>232.66741114008417</v>
      </c>
      <c r="E28" s="12">
        <v>2.3266741114008416</v>
      </c>
    </row>
    <row r="29" spans="1:5" ht="12" customHeight="1">
      <c r="A29" s="14"/>
      <c r="B29" s="13">
        <v>2130</v>
      </c>
      <c r="C29" s="8">
        <v>630</v>
      </c>
      <c r="D29" s="11">
        <v>239.51555723636093</v>
      </c>
      <c r="E29" s="12">
        <v>2.3951555723636093</v>
      </c>
    </row>
    <row r="30" spans="1:5" ht="12" customHeight="1">
      <c r="A30" s="14"/>
      <c r="B30" s="13">
        <v>2135</v>
      </c>
      <c r="C30" s="8">
        <v>640</v>
      </c>
      <c r="D30" s="11">
        <v>246.25585401872448</v>
      </c>
      <c r="E30" s="12">
        <v>2.4625585401872447</v>
      </c>
    </row>
    <row r="31" spans="1:5" ht="12" customHeight="1">
      <c r="A31" s="14"/>
      <c r="B31" s="13">
        <v>2140</v>
      </c>
      <c r="C31" s="8">
        <v>650</v>
      </c>
      <c r="D31" s="11">
        <v>252.89164585611763</v>
      </c>
      <c r="E31" s="12">
        <v>2.5289164585611763</v>
      </c>
    </row>
    <row r="32" spans="1:5" ht="12" customHeight="1">
      <c r="A32" s="14"/>
      <c r="B32" s="13">
        <v>2145</v>
      </c>
      <c r="C32" s="8">
        <v>660</v>
      </c>
      <c r="D32" s="11">
        <v>259.42612392809508</v>
      </c>
      <c r="E32" s="12">
        <v>2.5942612392809505</v>
      </c>
    </row>
    <row r="33" spans="1:6" ht="12" customHeight="1">
      <c r="A33" s="14"/>
      <c r="B33" s="13">
        <v>2150</v>
      </c>
      <c r="C33" s="8">
        <v>670</v>
      </c>
      <c r="D33" s="11">
        <v>265.86233544011839</v>
      </c>
      <c r="E33" s="12">
        <v>2.6586233544011839</v>
      </c>
    </row>
    <row r="34" spans="1:6" ht="12" customHeight="1">
      <c r="A34" s="14"/>
      <c r="B34" s="13">
        <v>2155</v>
      </c>
      <c r="C34" s="8">
        <v>680</v>
      </c>
      <c r="D34" s="11">
        <v>272.20319215615859</v>
      </c>
      <c r="E34" s="12">
        <v>2.722031921561586</v>
      </c>
    </row>
    <row r="35" spans="1:6" ht="12" customHeight="1">
      <c r="A35" s="14"/>
      <c r="B35" s="13">
        <v>2160</v>
      </c>
      <c r="C35" s="8">
        <v>690</v>
      </c>
      <c r="D35" s="11">
        <v>278.45147830841199</v>
      </c>
      <c r="E35" s="12">
        <v>2.7845147830841199</v>
      </c>
    </row>
    <row r="36" spans="1:6" ht="12" customHeight="1">
      <c r="A36" s="14"/>
      <c r="B36" s="13">
        <v>2165</v>
      </c>
      <c r="C36" s="8">
        <v>700</v>
      </c>
      <c r="D36" s="11">
        <v>284.60985793791059</v>
      </c>
      <c r="E36" s="12">
        <v>2.846098579379106</v>
      </c>
    </row>
    <row r="37" spans="1:6" ht="12" customHeight="1">
      <c r="A37" s="14"/>
      <c r="B37" s="13">
        <v>2170</v>
      </c>
      <c r="C37" s="8">
        <v>710</v>
      </c>
      <c r="D37" s="11">
        <v>290.68088171446794</v>
      </c>
      <c r="E37" s="12">
        <v>2.9068088171446793</v>
      </c>
    </row>
    <row r="38" spans="1:6" ht="12" customHeight="1">
      <c r="A38" s="14"/>
      <c r="B38" s="9">
        <v>2175</v>
      </c>
      <c r="C38" s="10">
        <v>720</v>
      </c>
      <c r="D38" s="11">
        <v>296.66699327965659</v>
      </c>
      <c r="E38" s="12">
        <v>2.9666699327965662</v>
      </c>
      <c r="F38" t="s">
        <v>6</v>
      </c>
    </row>
    <row r="39" spans="1:6">
      <c r="B39" s="1"/>
    </row>
    <row r="40" spans="1:6">
      <c r="B40" s="1"/>
    </row>
    <row r="41" spans="1:6">
      <c r="B41" s="1"/>
    </row>
    <row r="42" spans="1:6">
      <c r="B42" s="1"/>
    </row>
    <row r="43" spans="1:6">
      <c r="B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85"/>
  <sheetViews>
    <sheetView tabSelected="1" workbookViewId="0">
      <selection activeCell="M17" sqref="M17"/>
    </sheetView>
  </sheetViews>
  <sheetFormatPr defaultRowHeight="15"/>
  <cols>
    <col min="2" max="2" width="9" customWidth="1"/>
    <col min="8" max="8" width="12" customWidth="1"/>
    <col min="10" max="10" width="9.5703125" bestFit="1" customWidth="1"/>
    <col min="11" max="11" width="12.42578125" customWidth="1"/>
    <col min="13" max="13" width="12" customWidth="1"/>
    <col min="14" max="14" width="12.140625" customWidth="1"/>
  </cols>
  <sheetData>
    <row r="1" spans="2:14">
      <c r="B1" s="4" t="s">
        <v>0</v>
      </c>
      <c r="C1" s="5" t="s">
        <v>1</v>
      </c>
      <c r="D1" s="5" t="s">
        <v>2</v>
      </c>
      <c r="E1" s="7" t="s">
        <v>3</v>
      </c>
      <c r="G1" t="s">
        <v>8</v>
      </c>
      <c r="I1" t="s">
        <v>9</v>
      </c>
      <c r="J1" t="s">
        <v>10</v>
      </c>
    </row>
    <row r="2" spans="2:14">
      <c r="B2" s="2">
        <v>1995</v>
      </c>
      <c r="C2" s="3">
        <v>360</v>
      </c>
      <c r="D2" s="6">
        <f>5.35*LN(C2/$C$2)</f>
        <v>0</v>
      </c>
      <c r="E2" s="6">
        <f>0.8*5.35*LN(C2/$C$2)</f>
        <v>0</v>
      </c>
    </row>
    <row r="3" spans="2:14">
      <c r="B3" s="2">
        <v>2000</v>
      </c>
      <c r="C3" s="3">
        <v>370</v>
      </c>
      <c r="D3" s="6">
        <f>5.35*LN(C3/$C$2)</f>
        <v>0.14658451190641175</v>
      </c>
      <c r="E3" s="6">
        <f>0.8*5.35*LN(C3/$C$2)</f>
        <v>0.11726760952512941</v>
      </c>
    </row>
    <row r="4" spans="2:14">
      <c r="B4" s="2">
        <v>2005</v>
      </c>
      <c r="C4" s="3">
        <v>380</v>
      </c>
      <c r="D4" s="6">
        <f t="shared" ref="D4:D49" si="0">5.35*LN(C4/$C$2)</f>
        <v>0.28925963379597547</v>
      </c>
      <c r="E4" s="6">
        <f t="shared" ref="E4:E38" si="1">0.8*5.35*LN(C4/$C$2)</f>
        <v>0.2314077070367804</v>
      </c>
      <c r="G4" t="s">
        <v>16</v>
      </c>
    </row>
    <row r="5" spans="2:14">
      <c r="B5" s="2">
        <v>2010</v>
      </c>
      <c r="C5" s="3">
        <v>390</v>
      </c>
      <c r="D5" s="6">
        <f t="shared" si="0"/>
        <v>0.42822848605341945</v>
      </c>
      <c r="E5" s="6">
        <f t="shared" si="1"/>
        <v>0.34258278884273563</v>
      </c>
      <c r="G5" t="s">
        <v>11</v>
      </c>
      <c r="H5" t="s">
        <v>14</v>
      </c>
      <c r="I5" t="s">
        <v>13</v>
      </c>
      <c r="J5" t="s">
        <v>12</v>
      </c>
      <c r="K5" t="s">
        <v>15</v>
      </c>
      <c r="M5" t="s">
        <v>12</v>
      </c>
      <c r="N5" t="s">
        <v>15</v>
      </c>
    </row>
    <row r="6" spans="2:14">
      <c r="B6" s="1">
        <v>2015</v>
      </c>
      <c r="C6">
        <v>400</v>
      </c>
      <c r="D6" s="6">
        <f t="shared" si="0"/>
        <v>0.5636787587693709</v>
      </c>
      <c r="E6" s="6">
        <f t="shared" si="1"/>
        <v>0.45094300701549683</v>
      </c>
      <c r="G6" s="20">
        <v>390</v>
      </c>
      <c r="H6" s="6">
        <f t="shared" ref="H6:H69" si="2">5.35*LN(G6/$G$6)</f>
        <v>0</v>
      </c>
      <c r="I6" s="23">
        <v>5.6699999999999998E-8</v>
      </c>
      <c r="J6" s="21">
        <v>288</v>
      </c>
      <c r="K6" s="22">
        <f>$I$6*J6^4</f>
        <v>390.07939461119997</v>
      </c>
      <c r="M6" s="27">
        <v>150</v>
      </c>
      <c r="N6" s="22">
        <f>$I$6*M6^4</f>
        <v>28.704374999999999</v>
      </c>
    </row>
    <row r="7" spans="2:14">
      <c r="B7" s="1">
        <v>2020</v>
      </c>
      <c r="C7">
        <v>410</v>
      </c>
      <c r="D7" s="6">
        <f t="shared" si="0"/>
        <v>0.695784236127858</v>
      </c>
      <c r="E7" s="6">
        <f t="shared" si="1"/>
        <v>0.55662738890228647</v>
      </c>
      <c r="G7" s="17">
        <v>400</v>
      </c>
      <c r="H7" s="6">
        <f t="shared" si="2"/>
        <v>0.13545027271595034</v>
      </c>
      <c r="J7" s="18">
        <f>SQRT(SQRT((390+H7)/$I$6))-$J$6</f>
        <v>1.0346073665800759E-2</v>
      </c>
      <c r="K7" s="19">
        <f>$I$6*(J7+288)^4</f>
        <v>390.13545027271601</v>
      </c>
      <c r="M7" s="27">
        <v>160</v>
      </c>
      <c r="N7" s="22">
        <f t="shared" ref="N7:N40" si="3">$I$6*M7^4</f>
        <v>37.158912000000001</v>
      </c>
    </row>
    <row r="8" spans="2:14">
      <c r="B8" s="1">
        <v>2025</v>
      </c>
      <c r="C8">
        <v>420</v>
      </c>
      <c r="D8" s="6">
        <f t="shared" si="0"/>
        <v>0.82470613707583218</v>
      </c>
      <c r="E8" s="6">
        <f t="shared" si="1"/>
        <v>0.65976490966066581</v>
      </c>
      <c r="G8" s="17">
        <v>410</v>
      </c>
      <c r="H8" s="6">
        <f t="shared" si="2"/>
        <v>0.26755575007443855</v>
      </c>
      <c r="J8" s="18">
        <f>SQRT(SQRT((390+H8)/$I$6))-$J$6</f>
        <v>3.472409023805767E-2</v>
      </c>
      <c r="K8" s="19">
        <f t="shared" ref="K8:K45" si="4">$I$6*(J8+288)^4</f>
        <v>390.26755575007445</v>
      </c>
      <c r="M8" s="27">
        <v>170</v>
      </c>
      <c r="N8" s="22">
        <f t="shared" si="3"/>
        <v>47.356406999999997</v>
      </c>
    </row>
    <row r="9" spans="2:14">
      <c r="B9" s="1">
        <v>2030</v>
      </c>
      <c r="C9">
        <v>430</v>
      </c>
      <c r="D9" s="6">
        <f t="shared" si="0"/>
        <v>0.95059429822037034</v>
      </c>
      <c r="E9" s="6">
        <f t="shared" si="1"/>
        <v>0.7604754385762964</v>
      </c>
      <c r="G9" s="17">
        <v>420</v>
      </c>
      <c r="H9" s="6">
        <f t="shared" si="2"/>
        <v>0.39647765102241178</v>
      </c>
      <c r="J9" s="18">
        <f t="shared" ref="J9:J45" si="5">SQRT(SQRT((390+H9)/0.0000000567))-$J$6</f>
        <v>5.8508660855125072E-2</v>
      </c>
      <c r="K9" s="19">
        <f t="shared" si="4"/>
        <v>390.39647765102239</v>
      </c>
      <c r="M9" s="27">
        <v>180</v>
      </c>
      <c r="N9" s="22">
        <f t="shared" si="3"/>
        <v>59.521391999999999</v>
      </c>
    </row>
    <row r="10" spans="2:14">
      <c r="B10" s="1">
        <v>2035</v>
      </c>
      <c r="C10">
        <v>440</v>
      </c>
      <c r="D10" s="6">
        <f t="shared" si="0"/>
        <v>1.0735882207225091</v>
      </c>
      <c r="E10" s="6">
        <f t="shared" si="1"/>
        <v>0.85887057657800736</v>
      </c>
      <c r="G10" s="17">
        <v>430</v>
      </c>
      <c r="H10" s="6">
        <f t="shared" si="2"/>
        <v>0.52236581216695099</v>
      </c>
      <c r="J10" s="18">
        <f t="shared" si="5"/>
        <v>8.1727858385306718E-2</v>
      </c>
      <c r="K10" s="19">
        <f t="shared" si="4"/>
        <v>390.5223658121667</v>
      </c>
      <c r="M10" s="27">
        <v>190</v>
      </c>
      <c r="N10" s="22">
        <f t="shared" si="3"/>
        <v>73.892006999999992</v>
      </c>
    </row>
    <row r="11" spans="2:14">
      <c r="B11" s="1">
        <v>2040</v>
      </c>
      <c r="C11">
        <v>450</v>
      </c>
      <c r="D11" s="6">
        <f t="shared" si="0"/>
        <v>1.1938179995310221</v>
      </c>
      <c r="E11" s="6">
        <f t="shared" si="1"/>
        <v>0.95505439962481786</v>
      </c>
      <c r="G11" s="17">
        <v>440</v>
      </c>
      <c r="H11" s="6">
        <f t="shared" si="2"/>
        <v>0.64535973466908869</v>
      </c>
      <c r="J11" s="18">
        <f t="shared" si="5"/>
        <v>0.10440781275013933</v>
      </c>
      <c r="K11" s="19">
        <f t="shared" si="4"/>
        <v>390.64535973466911</v>
      </c>
      <c r="M11" s="27">
        <v>200</v>
      </c>
      <c r="N11" s="22">
        <f t="shared" si="3"/>
        <v>90.72</v>
      </c>
    </row>
    <row r="12" spans="2:14">
      <c r="B12" s="1">
        <v>2045</v>
      </c>
      <c r="C12">
        <v>460</v>
      </c>
      <c r="D12" s="6">
        <f t="shared" si="0"/>
        <v>1.3114051504764692</v>
      </c>
      <c r="E12" s="6">
        <f t="shared" si="1"/>
        <v>1.0491241203811754</v>
      </c>
      <c r="G12" s="17">
        <v>450</v>
      </c>
      <c r="H12" s="6">
        <f t="shared" si="2"/>
        <v>0.76558951347760185</v>
      </c>
      <c r="J12" s="18">
        <f t="shared" si="5"/>
        <v>0.12657288604839323</v>
      </c>
      <c r="K12" s="19">
        <f t="shared" si="4"/>
        <v>390.76558951347766</v>
      </c>
      <c r="M12" s="27">
        <v>210</v>
      </c>
      <c r="N12" s="22">
        <f t="shared" si="3"/>
        <v>110.27072699999999</v>
      </c>
    </row>
    <row r="13" spans="2:14">
      <c r="B13" s="1">
        <v>2050</v>
      </c>
      <c r="C13">
        <v>470</v>
      </c>
      <c r="D13" s="6">
        <f t="shared" si="0"/>
        <v>1.4264633484086251</v>
      </c>
      <c r="E13" s="6">
        <f t="shared" si="1"/>
        <v>1.1411706787269003</v>
      </c>
      <c r="G13" s="17">
        <v>460</v>
      </c>
      <c r="H13" s="6">
        <f t="shared" si="2"/>
        <v>0.88317666442304998</v>
      </c>
      <c r="J13" s="18">
        <f t="shared" si="5"/>
        <v>0.14824582839332834</v>
      </c>
      <c r="K13" s="19">
        <f t="shared" si="4"/>
        <v>390.88317666442316</v>
      </c>
      <c r="M13" s="27">
        <v>220</v>
      </c>
      <c r="N13" s="22">
        <f t="shared" si="3"/>
        <v>132.82315199999999</v>
      </c>
    </row>
    <row r="14" spans="2:14">
      <c r="B14" s="1">
        <v>2055</v>
      </c>
      <c r="C14">
        <v>480</v>
      </c>
      <c r="D14" s="6">
        <f t="shared" si="0"/>
        <v>1.5390990876170274</v>
      </c>
      <c r="E14" s="6">
        <f t="shared" si="1"/>
        <v>1.2312792700936221</v>
      </c>
      <c r="G14" s="17">
        <v>470</v>
      </c>
      <c r="H14" s="6">
        <f t="shared" si="2"/>
        <v>0.99823486235520464</v>
      </c>
      <c r="J14" s="18">
        <f t="shared" si="5"/>
        <v>0.16944791695493677</v>
      </c>
      <c r="K14" s="19">
        <f t="shared" si="4"/>
        <v>390.99823486235528</v>
      </c>
      <c r="M14" s="27">
        <v>230</v>
      </c>
      <c r="N14" s="22">
        <f t="shared" si="3"/>
        <v>158.669847</v>
      </c>
    </row>
    <row r="15" spans="2:14">
      <c r="B15" s="1">
        <v>2060</v>
      </c>
      <c r="C15">
        <v>490</v>
      </c>
      <c r="D15" s="6">
        <f t="shared" si="0"/>
        <v>1.6494122741516639</v>
      </c>
      <c r="E15" s="6">
        <f t="shared" si="1"/>
        <v>1.3195298193213314</v>
      </c>
      <c r="G15" s="17">
        <v>480</v>
      </c>
      <c r="H15" s="6">
        <f t="shared" si="2"/>
        <v>1.1108706015636083</v>
      </c>
      <c r="J15" s="18">
        <f t="shared" si="5"/>
        <v>0.19019908033374122</v>
      </c>
      <c r="K15" s="19">
        <f t="shared" si="4"/>
        <v>391.11087060156348</v>
      </c>
      <c r="M15" s="27">
        <v>240</v>
      </c>
      <c r="N15" s="22">
        <f t="shared" si="3"/>
        <v>188.11699199999998</v>
      </c>
    </row>
    <row r="16" spans="2:14">
      <c r="B16" s="1">
        <v>2065</v>
      </c>
      <c r="C16">
        <v>500</v>
      </c>
      <c r="D16" s="6">
        <f t="shared" si="0"/>
        <v>1.7574967583003926</v>
      </c>
      <c r="E16" s="6">
        <f t="shared" si="1"/>
        <v>1.4059974066403143</v>
      </c>
      <c r="G16" s="17">
        <v>490</v>
      </c>
      <c r="H16" s="6">
        <f t="shared" si="2"/>
        <v>1.2211837880982439</v>
      </c>
      <c r="J16" s="18">
        <f t="shared" si="5"/>
        <v>0.21051801008405846</v>
      </c>
      <c r="K16" s="19">
        <f t="shared" si="4"/>
        <v>391.22118378809836</v>
      </c>
      <c r="M16" s="27">
        <v>241</v>
      </c>
      <c r="N16" s="22">
        <f t="shared" si="3"/>
        <v>191.2719252087</v>
      </c>
    </row>
    <row r="17" spans="2:14">
      <c r="B17" s="1">
        <v>2070</v>
      </c>
      <c r="C17">
        <v>510</v>
      </c>
      <c r="D17" s="6">
        <f t="shared" si="0"/>
        <v>1.8634408143349546</v>
      </c>
      <c r="E17" s="6">
        <f t="shared" si="1"/>
        <v>1.4907526514679637</v>
      </c>
      <c r="G17" s="17">
        <v>500</v>
      </c>
      <c r="H17" s="6">
        <f t="shared" si="2"/>
        <v>1.3292682722469733</v>
      </c>
      <c r="J17" s="18">
        <f t="shared" si="5"/>
        <v>0.23042226094696616</v>
      </c>
      <c r="K17" s="19">
        <f t="shared" si="4"/>
        <v>391.32926827224691</v>
      </c>
      <c r="M17" s="27">
        <v>242</v>
      </c>
      <c r="N17" s="22">
        <f t="shared" si="3"/>
        <v>194.46637684319998</v>
      </c>
    </row>
    <row r="18" spans="2:14">
      <c r="B18" s="1">
        <v>2075</v>
      </c>
      <c r="C18">
        <v>520</v>
      </c>
      <c r="D18" s="6">
        <f t="shared" si="0"/>
        <v>1.9673275736704476</v>
      </c>
      <c r="E18" s="6">
        <f t="shared" si="1"/>
        <v>1.5738620589363583</v>
      </c>
      <c r="G18" s="17">
        <v>510</v>
      </c>
      <c r="H18" s="6">
        <f t="shared" si="2"/>
        <v>1.4352123282815346</v>
      </c>
      <c r="J18" s="18">
        <f t="shared" si="5"/>
        <v>0.24992834113783147</v>
      </c>
      <c r="K18" s="19">
        <f t="shared" si="4"/>
        <v>391.43521232828147</v>
      </c>
      <c r="M18" s="27">
        <v>243</v>
      </c>
      <c r="N18" s="22">
        <f t="shared" si="3"/>
        <v>197.7006755367</v>
      </c>
    </row>
    <row r="19" spans="2:14">
      <c r="B19" s="1">
        <v>2080</v>
      </c>
      <c r="C19">
        <v>530</v>
      </c>
      <c r="D19" s="6">
        <f t="shared" si="0"/>
        <v>2.0692354167636635</v>
      </c>
      <c r="E19" s="6">
        <f t="shared" si="1"/>
        <v>1.6553883334109309</v>
      </c>
      <c r="G19" s="17">
        <v>520</v>
      </c>
      <c r="H19" s="6">
        <f t="shared" si="2"/>
        <v>1.5390990876170274</v>
      </c>
      <c r="J19" s="18">
        <f t="shared" si="5"/>
        <v>0.26905179384817757</v>
      </c>
      <c r="K19" s="19">
        <f t="shared" si="4"/>
        <v>391.53909908761693</v>
      </c>
      <c r="M19" s="27">
        <v>244</v>
      </c>
      <c r="N19" s="22">
        <f t="shared" si="3"/>
        <v>200.97515128320001</v>
      </c>
    </row>
    <row r="20" spans="2:14">
      <c r="B20" s="1">
        <v>2085</v>
      </c>
      <c r="C20">
        <v>540</v>
      </c>
      <c r="D20" s="6">
        <f t="shared" si="0"/>
        <v>2.1692383283786794</v>
      </c>
      <c r="E20" s="6">
        <f t="shared" si="1"/>
        <v>1.7353906627029436</v>
      </c>
      <c r="G20" s="17">
        <v>530</v>
      </c>
      <c r="H20" s="6">
        <f t="shared" si="2"/>
        <v>1.6410069307102435</v>
      </c>
      <c r="J20" s="18">
        <f t="shared" si="5"/>
        <v>0.28780727096869896</v>
      </c>
      <c r="K20" s="19">
        <f t="shared" si="4"/>
        <v>391.64100693071009</v>
      </c>
      <c r="M20" s="27">
        <v>245</v>
      </c>
      <c r="N20" s="22">
        <f t="shared" si="3"/>
        <v>204.2901354375</v>
      </c>
    </row>
    <row r="21" spans="2:14">
      <c r="B21" s="1">
        <v>2090</v>
      </c>
      <c r="C21">
        <v>550</v>
      </c>
      <c r="D21" s="6">
        <f t="shared" si="0"/>
        <v>2.2674062202535303</v>
      </c>
      <c r="E21" s="6">
        <f t="shared" si="1"/>
        <v>1.8139249762028247</v>
      </c>
      <c r="G21" s="17">
        <v>540</v>
      </c>
      <c r="H21" s="6">
        <f t="shared" si="2"/>
        <v>1.7410098423252593</v>
      </c>
      <c r="J21" s="18">
        <f t="shared" si="5"/>
        <v>0.30620859990722238</v>
      </c>
      <c r="K21" s="19">
        <f t="shared" si="4"/>
        <v>391.7410098423253</v>
      </c>
      <c r="M21" s="27">
        <v>246</v>
      </c>
      <c r="N21" s="22">
        <f t="shared" si="3"/>
        <v>207.6459607152</v>
      </c>
    </row>
    <row r="22" spans="2:14">
      <c r="B22" s="1">
        <v>2095</v>
      </c>
      <c r="C22">
        <v>560</v>
      </c>
      <c r="D22" s="6">
        <f t="shared" si="0"/>
        <v>2.3638052246928596</v>
      </c>
      <c r="E22" s="6">
        <f t="shared" si="1"/>
        <v>1.8910441797542881</v>
      </c>
      <c r="G22" s="17">
        <v>550</v>
      </c>
      <c r="H22" s="6">
        <f t="shared" si="2"/>
        <v>1.8391777342001112</v>
      </c>
      <c r="J22" s="18">
        <f t="shared" si="5"/>
        <v>0.32426884426274682</v>
      </c>
      <c r="K22" s="19">
        <f t="shared" si="4"/>
        <v>391.83917773420023</v>
      </c>
      <c r="M22" s="27">
        <v>247</v>
      </c>
      <c r="N22" s="22">
        <f t="shared" si="3"/>
        <v>211.04296119270001</v>
      </c>
    </row>
    <row r="23" spans="2:14">
      <c r="B23" s="1">
        <v>2100</v>
      </c>
      <c r="C23">
        <v>570</v>
      </c>
      <c r="D23" s="6">
        <f t="shared" si="0"/>
        <v>2.4584979621746545</v>
      </c>
      <c r="E23" s="6">
        <f t="shared" si="1"/>
        <v>1.9667983697397238</v>
      </c>
      <c r="G23" s="17">
        <v>560</v>
      </c>
      <c r="H23" s="6">
        <f t="shared" si="2"/>
        <v>1.9355767386394398</v>
      </c>
      <c r="J23" s="18">
        <f t="shared" si="5"/>
        <v>0.34200035902210857</v>
      </c>
      <c r="K23" s="19">
        <f t="shared" si="4"/>
        <v>391.93557673863961</v>
      </c>
      <c r="M23" s="27">
        <v>248</v>
      </c>
      <c r="N23" s="22">
        <f t="shared" si="3"/>
        <v>214.48147230719999</v>
      </c>
    </row>
    <row r="24" spans="2:14">
      <c r="B24" s="1">
        <v>2105</v>
      </c>
      <c r="C24">
        <v>580</v>
      </c>
      <c r="D24" s="6">
        <f t="shared" si="0"/>
        <v>2.5515437856831547</v>
      </c>
      <c r="E24" s="6">
        <f t="shared" si="1"/>
        <v>2.0412350285465242</v>
      </c>
      <c r="G24" s="17">
        <v>570</v>
      </c>
      <c r="H24" s="6">
        <f t="shared" si="2"/>
        <v>2.0302694761212345</v>
      </c>
      <c r="J24" s="18">
        <f t="shared" si="5"/>
        <v>0.35941484086066566</v>
      </c>
      <c r="K24" s="19">
        <f t="shared" si="4"/>
        <v>392.0302694761213</v>
      </c>
      <c r="M24" s="27">
        <v>249</v>
      </c>
      <c r="N24" s="22">
        <f t="shared" si="3"/>
        <v>217.9618308567</v>
      </c>
    </row>
    <row r="25" spans="2:14">
      <c r="B25" s="1">
        <v>2110</v>
      </c>
      <c r="C25">
        <v>590</v>
      </c>
      <c r="D25" s="6">
        <f t="shared" si="0"/>
        <v>2.6429990041554103</v>
      </c>
      <c r="E25" s="6">
        <f t="shared" si="1"/>
        <v>2.1143992033243282</v>
      </c>
      <c r="G25" s="17">
        <v>580</v>
      </c>
      <c r="H25" s="6">
        <f t="shared" si="2"/>
        <v>2.1233152996297351</v>
      </c>
      <c r="J25" s="18">
        <f t="shared" si="5"/>
        <v>0.37652337406007064</v>
      </c>
      <c r="K25" s="19">
        <f t="shared" si="4"/>
        <v>392.12331529962978</v>
      </c>
      <c r="M25" s="27">
        <v>250</v>
      </c>
      <c r="N25" s="22">
        <f t="shared" si="3"/>
        <v>221.484375</v>
      </c>
    </row>
    <row r="26" spans="2:14">
      <c r="B26" s="1">
        <v>2115</v>
      </c>
      <c r="C26">
        <v>600</v>
      </c>
      <c r="D26" s="6">
        <f t="shared" si="0"/>
        <v>2.7329170871480502</v>
      </c>
      <c r="E26" s="6">
        <f t="shared" si="1"/>
        <v>2.1863336697184406</v>
      </c>
      <c r="G26" s="17">
        <v>590</v>
      </c>
      <c r="H26" s="6">
        <f t="shared" si="2"/>
        <v>2.2147705181019903</v>
      </c>
      <c r="J26" s="18">
        <f t="shared" si="5"/>
        <v>0.39333647249247861</v>
      </c>
      <c r="K26" s="19">
        <f t="shared" si="4"/>
        <v>392.21477051810206</v>
      </c>
      <c r="M26" s="27">
        <v>251</v>
      </c>
      <c r="N26" s="22">
        <f t="shared" si="3"/>
        <v>225.04944425669999</v>
      </c>
    </row>
    <row r="27" spans="2:14">
      <c r="B27" s="1">
        <v>2120</v>
      </c>
      <c r="C27">
        <v>610</v>
      </c>
      <c r="D27" s="6">
        <f t="shared" si="0"/>
        <v>2.8213488525870263</v>
      </c>
      <c r="E27" s="6">
        <f t="shared" si="1"/>
        <v>2.2570790820696214</v>
      </c>
      <c r="G27" s="17">
        <v>600</v>
      </c>
      <c r="H27" s="6">
        <f t="shared" si="2"/>
        <v>2.3046886010946306</v>
      </c>
      <c r="J27" s="18">
        <f t="shared" si="5"/>
        <v>0.40986411806937895</v>
      </c>
      <c r="K27" s="19">
        <f t="shared" si="4"/>
        <v>392.3046886010946</v>
      </c>
      <c r="M27" s="27">
        <v>252</v>
      </c>
      <c r="N27" s="22">
        <f t="shared" si="3"/>
        <v>228.65737950720001</v>
      </c>
    </row>
    <row r="28" spans="2:14">
      <c r="B28" s="1">
        <v>2125</v>
      </c>
      <c r="C28">
        <v>620</v>
      </c>
      <c r="D28" s="6">
        <f t="shared" si="0"/>
        <v>2.9083426392510514</v>
      </c>
      <c r="E28" s="6">
        <f t="shared" si="1"/>
        <v>2.3266741114008416</v>
      </c>
      <c r="G28" s="17">
        <v>610</v>
      </c>
      <c r="H28" s="6">
        <f t="shared" si="2"/>
        <v>2.3931203665336067</v>
      </c>
      <c r="J28" s="18">
        <f t="shared" si="5"/>
        <v>0.42611579600577443</v>
      </c>
      <c r="K28" s="19">
        <f t="shared" si="4"/>
        <v>392.39312036653354</v>
      </c>
      <c r="M28" s="27">
        <v>253</v>
      </c>
      <c r="N28" s="22">
        <f t="shared" si="3"/>
        <v>232.30852299270001</v>
      </c>
    </row>
    <row r="29" spans="2:14">
      <c r="B29" s="1">
        <v>2130</v>
      </c>
      <c r="C29">
        <v>630</v>
      </c>
      <c r="D29" s="6">
        <f t="shared" si="0"/>
        <v>2.9939444654545109</v>
      </c>
      <c r="E29" s="6">
        <f t="shared" si="1"/>
        <v>2.3951555723636093</v>
      </c>
      <c r="G29" s="17">
        <v>620</v>
      </c>
      <c r="H29" s="6">
        <f t="shared" si="2"/>
        <v>2.480114153197631</v>
      </c>
      <c r="J29" s="18">
        <f t="shared" si="5"/>
        <v>0.44210052721126658</v>
      </c>
      <c r="K29" s="19">
        <f t="shared" si="4"/>
        <v>392.48011415319758</v>
      </c>
      <c r="M29" s="27">
        <v>254</v>
      </c>
      <c r="N29" s="22">
        <f t="shared" si="3"/>
        <v>236.0032183152</v>
      </c>
    </row>
    <row r="30" spans="2:14">
      <c r="B30" s="1">
        <v>2135</v>
      </c>
      <c r="C30">
        <v>640</v>
      </c>
      <c r="D30" s="6">
        <f t="shared" si="0"/>
        <v>3.0781981752340553</v>
      </c>
      <c r="E30" s="6">
        <f t="shared" si="1"/>
        <v>2.4625585401872447</v>
      </c>
      <c r="G30" s="17">
        <v>630</v>
      </c>
      <c r="H30" s="6">
        <f t="shared" si="2"/>
        <v>2.5657159794010913</v>
      </c>
      <c r="J30" s="18">
        <f t="shared" si="5"/>
        <v>0.45782689808424948</v>
      </c>
      <c r="K30" s="19">
        <f t="shared" si="4"/>
        <v>392.56571597940115</v>
      </c>
      <c r="M30" s="27">
        <v>255</v>
      </c>
      <c r="N30" s="22">
        <f t="shared" si="3"/>
        <v>239.74181043749999</v>
      </c>
    </row>
    <row r="31" spans="2:14">
      <c r="B31" s="1">
        <v>2140</v>
      </c>
      <c r="C31">
        <v>650</v>
      </c>
      <c r="D31" s="6">
        <f t="shared" si="0"/>
        <v>3.1611455732014697</v>
      </c>
      <c r="E31" s="6">
        <f t="shared" si="1"/>
        <v>2.5289164585611763</v>
      </c>
      <c r="G31" s="17">
        <v>640</v>
      </c>
      <c r="H31" s="6">
        <f t="shared" si="2"/>
        <v>2.6499696891806357</v>
      </c>
      <c r="J31" s="18">
        <f t="shared" si="5"/>
        <v>0.47330308795494602</v>
      </c>
      <c r="K31" s="19">
        <f t="shared" si="4"/>
        <v>392.64996968918058</v>
      </c>
      <c r="M31" s="27">
        <v>256</v>
      </c>
      <c r="N31" s="22">
        <f t="shared" si="3"/>
        <v>243.52464568319999</v>
      </c>
    </row>
    <row r="32" spans="2:14">
      <c r="B32" s="1">
        <v>2145</v>
      </c>
      <c r="C32">
        <v>660</v>
      </c>
      <c r="D32" s="6">
        <f t="shared" si="0"/>
        <v>3.2428265491011876</v>
      </c>
      <c r="E32" s="6">
        <f t="shared" si="1"/>
        <v>2.5942612392809505</v>
      </c>
      <c r="G32" s="17">
        <v>650</v>
      </c>
      <c r="H32" s="6">
        <f t="shared" si="2"/>
        <v>2.7329170871480502</v>
      </c>
      <c r="J32" s="18">
        <f t="shared" si="5"/>
        <v>0.48853689439687287</v>
      </c>
      <c r="K32" s="19">
        <f t="shared" si="4"/>
        <v>392.73291708714794</v>
      </c>
      <c r="M32" s="27">
        <v>257</v>
      </c>
      <c r="N32" s="22">
        <f t="shared" si="3"/>
        <v>247.3520717367</v>
      </c>
    </row>
    <row r="33" spans="2:14">
      <c r="B33" s="1">
        <v>2150</v>
      </c>
      <c r="C33">
        <v>670</v>
      </c>
      <c r="D33" s="6">
        <f t="shared" si="0"/>
        <v>3.3232791930014796</v>
      </c>
      <c r="E33" s="6">
        <f t="shared" si="1"/>
        <v>2.6586233544011839</v>
      </c>
      <c r="G33" s="17">
        <v>660</v>
      </c>
      <c r="H33" s="6">
        <f t="shared" si="2"/>
        <v>2.8145980630477681</v>
      </c>
      <c r="J33" s="18">
        <f t="shared" si="5"/>
        <v>0.50353575660153638</v>
      </c>
      <c r="K33" s="19">
        <f t="shared" si="4"/>
        <v>392.8145980630477</v>
      </c>
      <c r="M33" s="27">
        <v>258</v>
      </c>
      <c r="N33" s="22">
        <f t="shared" si="3"/>
        <v>251.22443764319999</v>
      </c>
    </row>
    <row r="34" spans="2:14">
      <c r="B34" s="1">
        <v>2155</v>
      </c>
      <c r="C34">
        <v>680</v>
      </c>
      <c r="D34" s="6">
        <f t="shared" si="0"/>
        <v>3.402539901951982</v>
      </c>
      <c r="E34" s="6">
        <f t="shared" si="1"/>
        <v>2.722031921561586</v>
      </c>
      <c r="G34" s="17">
        <v>670</v>
      </c>
      <c r="H34" s="6">
        <f t="shared" si="2"/>
        <v>2.8950507069480595</v>
      </c>
      <c r="J34" s="18">
        <f t="shared" si="5"/>
        <v>0.51830677699206262</v>
      </c>
      <c r="K34" s="19">
        <f t="shared" si="4"/>
        <v>392.89505070694787</v>
      </c>
      <c r="M34" s="27">
        <v>259</v>
      </c>
      <c r="N34" s="22">
        <f t="shared" si="3"/>
        <v>255.1420938087</v>
      </c>
    </row>
    <row r="35" spans="2:14">
      <c r="B35" s="1">
        <v>2160</v>
      </c>
      <c r="C35">
        <v>690</v>
      </c>
      <c r="D35" s="6">
        <f t="shared" si="0"/>
        <v>3.480643478855149</v>
      </c>
      <c r="E35" s="6">
        <f t="shared" si="1"/>
        <v>2.7845147830841199</v>
      </c>
      <c r="G35" s="17">
        <v>680</v>
      </c>
      <c r="H35" s="6">
        <f t="shared" si="2"/>
        <v>2.9743114158985624</v>
      </c>
      <c r="J35" s="18">
        <f t="shared" si="5"/>
        <v>0.53285674123264926</v>
      </c>
      <c r="K35" s="19">
        <f t="shared" si="4"/>
        <v>392.97431141589851</v>
      </c>
      <c r="M35" s="27">
        <v>260</v>
      </c>
      <c r="N35" s="22">
        <f t="shared" si="3"/>
        <v>259.10539199999999</v>
      </c>
    </row>
    <row r="36" spans="2:14">
      <c r="B36" s="1">
        <v>2165</v>
      </c>
      <c r="C36">
        <v>700</v>
      </c>
      <c r="D36" s="6">
        <f t="shared" si="0"/>
        <v>3.5576232242238821</v>
      </c>
      <c r="E36" s="6">
        <f t="shared" si="1"/>
        <v>2.846098579379106</v>
      </c>
      <c r="G36" s="17">
        <v>690</v>
      </c>
      <c r="H36" s="6">
        <f t="shared" si="2"/>
        <v>3.052414992801729</v>
      </c>
      <c r="J36" s="18">
        <f t="shared" si="5"/>
        <v>0.54719213677378775</v>
      </c>
      <c r="K36" s="19">
        <f t="shared" si="4"/>
        <v>393.05241499280157</v>
      </c>
      <c r="M36" s="27">
        <v>261</v>
      </c>
      <c r="N36" s="22">
        <f t="shared" si="3"/>
        <v>263.11468534469998</v>
      </c>
    </row>
    <row r="37" spans="2:14">
      <c r="B37" s="1">
        <v>2170</v>
      </c>
      <c r="C37" s="17">
        <v>710</v>
      </c>
      <c r="D37" s="6">
        <f t="shared" si="0"/>
        <v>3.633511021430849</v>
      </c>
      <c r="E37" s="6">
        <f t="shared" si="1"/>
        <v>2.9068088171446793</v>
      </c>
      <c r="G37" s="17">
        <v>700</v>
      </c>
      <c r="H37" s="6">
        <f t="shared" si="2"/>
        <v>3.1293947381704621</v>
      </c>
      <c r="J37" s="18">
        <f t="shared" si="5"/>
        <v>0.56131917006104004</v>
      </c>
      <c r="K37" s="19">
        <f t="shared" si="4"/>
        <v>393.12939473817033</v>
      </c>
      <c r="M37" s="27">
        <v>262</v>
      </c>
      <c r="N37" s="22">
        <f t="shared" si="3"/>
        <v>267.17032833119998</v>
      </c>
    </row>
    <row r="38" spans="2:14">
      <c r="B38" s="25">
        <v>2175</v>
      </c>
      <c r="C38" s="20">
        <v>720</v>
      </c>
      <c r="D38" s="21">
        <f t="shared" si="0"/>
        <v>3.708337415995707</v>
      </c>
      <c r="E38" s="21">
        <f t="shared" si="1"/>
        <v>2.9666699327965662</v>
      </c>
      <c r="G38" s="17">
        <v>710</v>
      </c>
      <c r="H38" s="6">
        <f t="shared" si="2"/>
        <v>3.2052825353774286</v>
      </c>
      <c r="J38" s="18">
        <f t="shared" si="5"/>
        <v>0.57524378252043107</v>
      </c>
      <c r="K38" s="19">
        <f t="shared" si="4"/>
        <v>393.20528253537742</v>
      </c>
      <c r="M38" s="27">
        <v>263</v>
      </c>
      <c r="N38" s="22">
        <f t="shared" si="3"/>
        <v>271.2726768087</v>
      </c>
    </row>
    <row r="39" spans="2:14">
      <c r="B39" s="1">
        <v>2180</v>
      </c>
      <c r="C39" s="17">
        <v>730</v>
      </c>
      <c r="D39" s="6">
        <f t="shared" si="0"/>
        <v>3.7821316894037031</v>
      </c>
      <c r="G39" s="17">
        <v>720</v>
      </c>
      <c r="H39" s="6">
        <f t="shared" si="2"/>
        <v>3.2801089299422874</v>
      </c>
      <c r="J39" s="18">
        <f t="shared" si="5"/>
        <v>0.58897166542345758</v>
      </c>
      <c r="K39" s="19">
        <f t="shared" si="4"/>
        <v>393.28010892994223</v>
      </c>
      <c r="M39" s="27">
        <v>264</v>
      </c>
      <c r="N39" s="22">
        <f t="shared" si="3"/>
        <v>275.42208798719997</v>
      </c>
    </row>
    <row r="40" spans="2:14">
      <c r="B40" s="2">
        <v>2185</v>
      </c>
      <c r="C40" s="17">
        <v>740</v>
      </c>
      <c r="D40" s="6">
        <f t="shared" si="0"/>
        <v>3.8549219279021187</v>
      </c>
      <c r="G40" s="17">
        <v>730</v>
      </c>
      <c r="H40" s="6">
        <f t="shared" si="2"/>
        <v>3.3539032033502836</v>
      </c>
      <c r="J40" s="18">
        <f t="shared" si="5"/>
        <v>0.60250827372527738</v>
      </c>
      <c r="K40" s="19">
        <f t="shared" si="4"/>
        <v>393.35390320335017</v>
      </c>
      <c r="M40" s="27">
        <v>265</v>
      </c>
      <c r="N40" s="22">
        <f t="shared" si="3"/>
        <v>279.61892043749998</v>
      </c>
    </row>
    <row r="41" spans="2:14">
      <c r="B41" s="1">
        <v>2190</v>
      </c>
      <c r="C41" s="17">
        <v>750</v>
      </c>
      <c r="D41" s="6">
        <f t="shared" si="0"/>
        <v>3.9267350866790727</v>
      </c>
      <c r="G41" s="17">
        <v>740</v>
      </c>
      <c r="H41" s="6">
        <f t="shared" si="2"/>
        <v>3.4266934418486996</v>
      </c>
      <c r="J41" s="18">
        <f t="shared" si="5"/>
        <v>0.61585883895889992</v>
      </c>
      <c r="K41" s="19">
        <f t="shared" si="4"/>
        <v>393.42669344184884</v>
      </c>
    </row>
    <row r="42" spans="2:14">
      <c r="B42" s="2">
        <v>2195</v>
      </c>
      <c r="C42" s="17">
        <v>760</v>
      </c>
      <c r="D42" s="6">
        <f t="shared" si="0"/>
        <v>3.9975970497916831</v>
      </c>
      <c r="G42" s="17">
        <v>750</v>
      </c>
      <c r="H42" s="6">
        <f t="shared" si="2"/>
        <v>3.4985066006256522</v>
      </c>
      <c r="J42" s="18">
        <f t="shared" si="5"/>
        <v>0.62902838126251481</v>
      </c>
      <c r="K42" s="19">
        <f t="shared" si="4"/>
        <v>393.4985066006256</v>
      </c>
    </row>
    <row r="43" spans="2:14">
      <c r="B43" s="1">
        <v>2200</v>
      </c>
      <c r="C43" s="17">
        <v>770</v>
      </c>
      <c r="D43" s="6">
        <f t="shared" si="0"/>
        <v>4.06753268617702</v>
      </c>
      <c r="G43" s="17">
        <v>760</v>
      </c>
      <c r="H43" s="6">
        <f t="shared" si="2"/>
        <v>3.5693685637382626</v>
      </c>
      <c r="J43" s="18">
        <f t="shared" si="5"/>
        <v>0.64202172060868179</v>
      </c>
      <c r="K43" s="19">
        <f t="shared" si="4"/>
        <v>393.56936856373818</v>
      </c>
    </row>
    <row r="44" spans="2:14">
      <c r="B44" s="25">
        <v>2205</v>
      </c>
      <c r="C44" s="20">
        <v>780</v>
      </c>
      <c r="D44" s="21">
        <f t="shared" si="0"/>
        <v>4.136565902049127</v>
      </c>
      <c r="G44" s="17">
        <v>770</v>
      </c>
      <c r="H44" s="6">
        <f t="shared" si="2"/>
        <v>3.6393042001236005</v>
      </c>
      <c r="J44" s="18">
        <f t="shared" si="5"/>
        <v>0.65484348729773956</v>
      </c>
      <c r="K44" s="19">
        <f t="shared" si="4"/>
        <v>393.63930420012349</v>
      </c>
    </row>
    <row r="45" spans="2:14">
      <c r="B45" s="1">
        <v>2210</v>
      </c>
      <c r="C45" s="17">
        <v>790</v>
      </c>
      <c r="D45" s="6">
        <f t="shared" si="0"/>
        <v>4.2047196899583765</v>
      </c>
      <c r="G45" s="20">
        <v>780</v>
      </c>
      <c r="H45" s="21">
        <f t="shared" si="2"/>
        <v>3.708337415995707</v>
      </c>
      <c r="I45" s="26"/>
      <c r="J45" s="24">
        <f t="shared" si="5"/>
        <v>0.6674981317730726</v>
      </c>
      <c r="K45" s="22">
        <f t="shared" si="4"/>
        <v>393.70833741599574</v>
      </c>
    </row>
    <row r="46" spans="2:14">
      <c r="B46" s="2">
        <v>2215</v>
      </c>
      <c r="C46" s="17">
        <v>800</v>
      </c>
      <c r="D46" s="6">
        <f t="shared" si="0"/>
        <v>4.2720161747650778</v>
      </c>
      <c r="G46" s="17">
        <v>790</v>
      </c>
      <c r="H46" s="21">
        <f t="shared" si="2"/>
        <v>3.7764912039049561</v>
      </c>
      <c r="I46" s="26"/>
      <c r="J46" s="24">
        <f t="shared" ref="J46:J47" si="6">SQRT(SQRT((390+H46)/0.0000000567))-$J$6</f>
        <v>0.67998993380962247</v>
      </c>
      <c r="K46" s="22">
        <f t="shared" ref="K46:K47" si="7">$I$6*(J46+288)^4</f>
        <v>393.77649120390487</v>
      </c>
    </row>
    <row r="47" spans="2:14">
      <c r="B47" s="1">
        <v>2220</v>
      </c>
      <c r="C47" s="17">
        <v>810</v>
      </c>
      <c r="D47" s="6">
        <f t="shared" si="0"/>
        <v>4.3384766567573587</v>
      </c>
      <c r="G47" s="20">
        <v>800</v>
      </c>
      <c r="H47" s="21">
        <f t="shared" si="2"/>
        <v>3.8437876887116578</v>
      </c>
      <c r="I47" s="26"/>
      <c r="J47" s="24">
        <f t="shared" si="6"/>
        <v>0.69232301112361938</v>
      </c>
      <c r="K47" s="22">
        <f t="shared" si="7"/>
        <v>393.8437876887117</v>
      </c>
    </row>
    <row r="48" spans="2:14">
      <c r="B48" s="2">
        <v>2225</v>
      </c>
      <c r="C48" s="17">
        <v>820</v>
      </c>
      <c r="D48" s="6">
        <f t="shared" si="0"/>
        <v>4.4041216521235649</v>
      </c>
      <c r="G48" s="17">
        <v>810</v>
      </c>
      <c r="H48" s="21">
        <f t="shared" si="2"/>
        <v>3.9102481707039392</v>
      </c>
      <c r="I48" s="26"/>
      <c r="J48" s="24">
        <f t="shared" ref="J48:J111" si="8">SQRT(SQRT((390+H48)/0.0000000567))-$J$6</f>
        <v>0.70450132744599614</v>
      </c>
      <c r="K48" s="22">
        <f t="shared" ref="K48:K111" si="9">$I$6*(J48+288)^4</f>
        <v>393.91024817070405</v>
      </c>
    </row>
    <row r="49" spans="2:11">
      <c r="B49" s="1">
        <v>2230</v>
      </c>
      <c r="C49" s="17">
        <v>830</v>
      </c>
      <c r="D49" s="6">
        <f t="shared" si="0"/>
        <v>4.4689709309716097</v>
      </c>
      <c r="G49" s="20">
        <v>820</v>
      </c>
      <c r="H49" s="21">
        <f t="shared" si="2"/>
        <v>3.9758931660701458</v>
      </c>
      <c r="I49" s="26"/>
      <c r="J49" s="24">
        <f t="shared" si="8"/>
        <v>0.71652870009984326</v>
      </c>
      <c r="K49" s="22">
        <f t="shared" si="9"/>
        <v>393.97589316606997</v>
      </c>
    </row>
    <row r="50" spans="2:11">
      <c r="G50" s="17">
        <v>830</v>
      </c>
      <c r="H50" s="21">
        <f t="shared" si="2"/>
        <v>4.0407424449181901</v>
      </c>
      <c r="I50" s="26"/>
      <c r="J50" s="24">
        <f t="shared" si="8"/>
        <v>0.72840880711754608</v>
      </c>
      <c r="K50" s="22">
        <f t="shared" si="9"/>
        <v>394.04074244491824</v>
      </c>
    </row>
    <row r="51" spans="2:11">
      <c r="G51" s="20">
        <v>840</v>
      </c>
      <c r="H51" s="21">
        <f t="shared" si="2"/>
        <v>4.1048150670181194</v>
      </c>
      <c r="I51" s="26"/>
      <c r="J51" s="24">
        <f t="shared" si="8"/>
        <v>0.74014519393051614</v>
      </c>
      <c r="K51" s="22">
        <f t="shared" si="9"/>
        <v>394.10481506701814</v>
      </c>
    </row>
    <row r="52" spans="2:11">
      <c r="G52" s="17">
        <v>850</v>
      </c>
      <c r="H52" s="21">
        <f t="shared" si="2"/>
        <v>4.1681294154295836</v>
      </c>
      <c r="I52" s="26"/>
      <c r="J52" s="24">
        <f t="shared" si="8"/>
        <v>0.75174127966278093</v>
      </c>
      <c r="K52" s="22">
        <f t="shared" si="9"/>
        <v>394.16812941542946</v>
      </c>
    </row>
    <row r="53" spans="2:11">
      <c r="G53" s="20">
        <v>860</v>
      </c>
      <c r="H53" s="21">
        <f t="shared" si="2"/>
        <v>4.2307032281626578</v>
      </c>
      <c r="I53" s="26"/>
      <c r="J53" s="24">
        <f t="shared" si="8"/>
        <v>0.76320036305554595</v>
      </c>
      <c r="K53" s="22">
        <f t="shared" si="9"/>
        <v>394.23070322816261</v>
      </c>
    </row>
    <row r="54" spans="2:11">
      <c r="G54" s="17">
        <v>870</v>
      </c>
      <c r="H54" s="21">
        <f t="shared" si="2"/>
        <v>4.292553628008414</v>
      </c>
      <c r="I54" s="26"/>
      <c r="J54" s="24">
        <f t="shared" si="8"/>
        <v>0.7745256280482522</v>
      </c>
      <c r="K54" s="22">
        <f t="shared" si="9"/>
        <v>394.29255362800842</v>
      </c>
    </row>
    <row r="55" spans="2:11">
      <c r="G55" s="20">
        <v>880</v>
      </c>
      <c r="H55" s="21">
        <f t="shared" si="2"/>
        <v>4.3536971506647957</v>
      </c>
      <c r="I55" s="26"/>
      <c r="J55" s="24">
        <f t="shared" si="8"/>
        <v>0.78572014904057141</v>
      </c>
      <c r="K55" s="22">
        <f t="shared" si="9"/>
        <v>394.35369715066469</v>
      </c>
    </row>
    <row r="56" spans="2:11">
      <c r="G56" s="17">
        <v>890</v>
      </c>
      <c r="H56" s="21">
        <f t="shared" si="2"/>
        <v>4.4141497712733395</v>
      </c>
      <c r="I56" s="26"/>
      <c r="J56" s="24">
        <f t="shared" si="8"/>
        <v>0.79678689585614393</v>
      </c>
      <c r="K56" s="22">
        <f t="shared" si="9"/>
        <v>394.41414977127317</v>
      </c>
    </row>
    <row r="57" spans="2:11">
      <c r="G57" s="20">
        <v>900</v>
      </c>
      <c r="H57" s="21">
        <f t="shared" si="2"/>
        <v>4.4739269294733086</v>
      </c>
      <c r="I57" s="26"/>
      <c r="J57" s="24">
        <f t="shared" si="8"/>
        <v>0.80772873842857962</v>
      </c>
      <c r="K57" s="22">
        <f t="shared" si="9"/>
        <v>394.47392692947329</v>
      </c>
    </row>
    <row r="58" spans="2:11">
      <c r="G58" s="17">
        <v>910</v>
      </c>
      <c r="H58" s="21">
        <f t="shared" si="2"/>
        <v>4.5330435530715389</v>
      </c>
      <c r="I58" s="26"/>
      <c r="J58" s="24">
        <f t="shared" si="8"/>
        <v>0.81854845122785491</v>
      </c>
      <c r="K58" s="22">
        <f t="shared" si="9"/>
        <v>394.53304355307165</v>
      </c>
    </row>
    <row r="59" spans="2:11">
      <c r="G59" s="20">
        <v>920</v>
      </c>
      <c r="H59" s="21">
        <f t="shared" si="2"/>
        <v>4.5915140804187571</v>
      </c>
      <c r="I59" s="26"/>
      <c r="J59" s="24">
        <f t="shared" si="8"/>
        <v>0.82924871744455686</v>
      </c>
      <c r="K59" s="22">
        <f t="shared" si="9"/>
        <v>394.59151408041868</v>
      </c>
    </row>
    <row r="60" spans="2:11">
      <c r="G60" s="17">
        <v>930</v>
      </c>
      <c r="H60" s="21">
        <f t="shared" si="2"/>
        <v>4.6493524815763108</v>
      </c>
      <c r="I60" s="26"/>
      <c r="J60" s="24">
        <f t="shared" si="8"/>
        <v>0.83983213294743564</v>
      </c>
      <c r="K60" s="22">
        <f t="shared" si="9"/>
        <v>394.64935248157633</v>
      </c>
    </row>
    <row r="61" spans="2:11">
      <c r="G61" s="20">
        <v>940</v>
      </c>
      <c r="H61" s="21">
        <f t="shared" si="2"/>
        <v>4.7065722783509116</v>
      </c>
      <c r="I61" s="26"/>
      <c r="J61" s="24">
        <f t="shared" si="8"/>
        <v>0.85030121002847636</v>
      </c>
      <c r="K61" s="22">
        <f t="shared" si="9"/>
        <v>394.70657227835079</v>
      </c>
    </row>
    <row r="62" spans="2:11">
      <c r="G62" s="17">
        <v>950</v>
      </c>
      <c r="H62" s="21">
        <f t="shared" si="2"/>
        <v>4.7631865632692847</v>
      </c>
      <c r="I62" s="26"/>
      <c r="J62" s="24">
        <f t="shared" si="8"/>
        <v>0.86065838095021263</v>
      </c>
      <c r="K62" s="22">
        <f t="shared" si="9"/>
        <v>394.76318656326936</v>
      </c>
    </row>
    <row r="63" spans="2:11">
      <c r="G63" s="20">
        <v>960</v>
      </c>
      <c r="H63" s="21">
        <f t="shared" si="2"/>
        <v>4.8192080175593155</v>
      </c>
      <c r="I63" s="26"/>
      <c r="J63" s="24">
        <f t="shared" si="8"/>
        <v>0.87090600130591156</v>
      </c>
      <c r="K63" s="22">
        <f t="shared" si="9"/>
        <v>394.81920801755939</v>
      </c>
    </row>
    <row r="64" spans="2:11">
      <c r="G64" s="17">
        <v>970</v>
      </c>
      <c r="H64" s="21">
        <f t="shared" si="2"/>
        <v>4.8746489281994894</v>
      </c>
      <c r="I64" s="26"/>
      <c r="J64" s="24">
        <f t="shared" si="8"/>
        <v>0.88104635320627267</v>
      </c>
      <c r="K64" s="22">
        <f t="shared" si="9"/>
        <v>394.87464892819946</v>
      </c>
    </row>
    <row r="65" spans="7:11">
      <c r="G65" s="20">
        <v>980</v>
      </c>
      <c r="H65" s="21">
        <f t="shared" si="2"/>
        <v>4.9295212040939509</v>
      </c>
      <c r="I65" s="26"/>
      <c r="J65" s="24">
        <f t="shared" si="8"/>
        <v>0.89108164830173564</v>
      </c>
      <c r="K65" s="22">
        <f t="shared" si="9"/>
        <v>394.92952120409393</v>
      </c>
    </row>
    <row r="66" spans="7:11">
      <c r="G66" s="17">
        <v>990</v>
      </c>
      <c r="H66" s="21">
        <f t="shared" si="2"/>
        <v>4.983836391426447</v>
      </c>
      <c r="I66" s="26"/>
      <c r="J66" s="24">
        <f t="shared" si="8"/>
        <v>0.90101403065125396</v>
      </c>
      <c r="K66" s="22">
        <f t="shared" si="9"/>
        <v>394.98383639142651</v>
      </c>
    </row>
    <row r="67" spans="7:11">
      <c r="G67" s="20">
        <v>1000</v>
      </c>
      <c r="H67" s="21">
        <f t="shared" si="2"/>
        <v>5.0376056882426807</v>
      </c>
      <c r="I67" s="26"/>
      <c r="J67" s="24">
        <f t="shared" si="8"/>
        <v>0.91084557944645894</v>
      </c>
      <c r="K67" s="22">
        <f t="shared" si="9"/>
        <v>395.03760568824265</v>
      </c>
    </row>
    <row r="68" spans="7:11">
      <c r="G68" s="17">
        <v>1010</v>
      </c>
      <c r="H68" s="21">
        <f t="shared" si="2"/>
        <v>5.0908399583071295</v>
      </c>
      <c r="I68" s="26"/>
      <c r="J68" s="24">
        <f t="shared" si="8"/>
        <v>0.92057831160042269</v>
      </c>
      <c r="K68" s="22">
        <f t="shared" si="9"/>
        <v>395.09083995830719</v>
      </c>
    </row>
    <row r="69" spans="7:11">
      <c r="G69" s="20">
        <v>1020</v>
      </c>
      <c r="H69" s="21">
        <f t="shared" si="2"/>
        <v>5.1435497442772418</v>
      </c>
      <c r="I69" s="26"/>
      <c r="J69" s="24">
        <f t="shared" si="8"/>
        <v>0.93021418420806867</v>
      </c>
      <c r="K69" s="22">
        <f t="shared" si="9"/>
        <v>395.14354974427727</v>
      </c>
    </row>
    <row r="70" spans="7:11">
      <c r="G70" s="17">
        <v>1030</v>
      </c>
      <c r="H70" s="21">
        <f t="shared" ref="H70:H133" si="10">5.35*LN(G70/$G$6)</f>
        <v>5.1957452802349424</v>
      </c>
      <c r="I70" s="26"/>
      <c r="J70" s="24">
        <f t="shared" si="8"/>
        <v>0.93975509688681313</v>
      </c>
      <c r="K70" s="22">
        <f t="shared" si="9"/>
        <v>395.19574528023509</v>
      </c>
    </row>
    <row r="71" spans="7:11">
      <c r="G71" s="20">
        <v>1040</v>
      </c>
      <c r="H71" s="21">
        <f t="shared" si="10"/>
        <v>5.2474365036127351</v>
      </c>
      <c r="I71" s="26"/>
      <c r="J71" s="24">
        <f t="shared" si="8"/>
        <v>0.94920289400346292</v>
      </c>
      <c r="K71" s="22">
        <f t="shared" si="9"/>
        <v>395.24743650361279</v>
      </c>
    </row>
    <row r="72" spans="7:11">
      <c r="G72" s="17">
        <v>1050</v>
      </c>
      <c r="H72" s="21">
        <f t="shared" si="10"/>
        <v>5.2986330665491419</v>
      </c>
      <c r="I72" s="26"/>
      <c r="J72" s="24">
        <f t="shared" si="8"/>
        <v>0.95855936679475917</v>
      </c>
      <c r="K72" s="22">
        <f t="shared" si="9"/>
        <v>395.29863306654914</v>
      </c>
    </row>
    <row r="73" spans="7:11">
      <c r="G73" s="20">
        <v>1060</v>
      </c>
      <c r="H73" s="21">
        <f t="shared" si="10"/>
        <v>5.3493443467059505</v>
      </c>
      <c r="I73" s="26"/>
      <c r="J73" s="24">
        <f t="shared" si="8"/>
        <v>0.96782625538685352</v>
      </c>
      <c r="K73" s="22">
        <f t="shared" si="9"/>
        <v>395.34934434670606</v>
      </c>
    </row>
    <row r="74" spans="7:11">
      <c r="G74" s="17">
        <v>1070</v>
      </c>
      <c r="H74" s="21">
        <f t="shared" si="10"/>
        <v>5.3995794575775893</v>
      </c>
      <c r="I74" s="26"/>
      <c r="J74" s="24">
        <f t="shared" si="8"/>
        <v>0.97700525071996935</v>
      </c>
      <c r="K74" s="22">
        <f t="shared" si="9"/>
        <v>395.39957945757777</v>
      </c>
    </row>
    <row r="75" spans="7:11">
      <c r="G75" s="20">
        <v>1080</v>
      </c>
      <c r="H75" s="21">
        <f t="shared" si="10"/>
        <v>5.4493472583209659</v>
      </c>
      <c r="I75" s="26"/>
      <c r="J75" s="24">
        <f t="shared" si="8"/>
        <v>0.98609799638330742</v>
      </c>
      <c r="K75" s="22">
        <f t="shared" si="9"/>
        <v>395.44934725832104</v>
      </c>
    </row>
    <row r="76" spans="7:11">
      <c r="G76" s="17">
        <v>1090</v>
      </c>
      <c r="H76" s="21">
        <f t="shared" si="10"/>
        <v>5.4986563631323095</v>
      </c>
      <c r="I76" s="26"/>
      <c r="J76" s="24">
        <f t="shared" si="8"/>
        <v>0.99510609036525466</v>
      </c>
      <c r="K76" s="22">
        <f t="shared" si="9"/>
        <v>395.49865636313223</v>
      </c>
    </row>
    <row r="77" spans="7:11">
      <c r="G77" s="20">
        <v>1100</v>
      </c>
      <c r="H77" s="21">
        <f t="shared" si="10"/>
        <v>5.5475151501958182</v>
      </c>
      <c r="I77" s="26"/>
      <c r="J77" s="24">
        <f t="shared" si="8"/>
        <v>1.0040310867235007</v>
      </c>
      <c r="K77" s="22">
        <f t="shared" si="9"/>
        <v>395.54751515019569</v>
      </c>
    </row>
    <row r="78" spans="7:11">
      <c r="G78" s="17">
        <v>1110</v>
      </c>
      <c r="H78" s="21">
        <f t="shared" si="10"/>
        <v>5.5959317702273799</v>
      </c>
      <c r="I78" s="26"/>
      <c r="J78" s="24">
        <f t="shared" si="8"/>
        <v>1.0128744971793822</v>
      </c>
      <c r="K78" s="22">
        <f t="shared" si="9"/>
        <v>395.59593177022754</v>
      </c>
    </row>
    <row r="79" spans="7:11">
      <c r="G79" s="20">
        <v>1120</v>
      </c>
      <c r="H79" s="21">
        <f t="shared" si="10"/>
        <v>5.643914154635147</v>
      </c>
      <c r="I79" s="26"/>
      <c r="J79" s="24">
        <f t="shared" si="8"/>
        <v>1.0216377926403766</v>
      </c>
      <c r="K79" s="22">
        <f t="shared" si="9"/>
        <v>395.64391415463501</v>
      </c>
    </row>
    <row r="80" spans="7:11">
      <c r="G80" s="17">
        <v>1130</v>
      </c>
      <c r="H80" s="21">
        <f t="shared" si="10"/>
        <v>5.6914700233174127</v>
      </c>
      <c r="I80" s="26"/>
      <c r="J80" s="24">
        <f t="shared" si="8"/>
        <v>1.0303224046555215</v>
      </c>
      <c r="K80" s="22">
        <f t="shared" si="9"/>
        <v>395.69147002331755</v>
      </c>
    </row>
    <row r="81" spans="7:11">
      <c r="G81" s="20">
        <v>1140</v>
      </c>
      <c r="H81" s="21">
        <f t="shared" si="10"/>
        <v>5.7386068921169411</v>
      </c>
      <c r="I81" s="26"/>
      <c r="J81" s="24">
        <f t="shared" si="8"/>
        <v>1.0389297268055202</v>
      </c>
      <c r="K81" s="22">
        <f t="shared" si="9"/>
        <v>395.73860689211682</v>
      </c>
    </row>
    <row r="82" spans="7:11">
      <c r="G82" s="17">
        <v>1150</v>
      </c>
      <c r="H82" s="21">
        <f t="shared" si="10"/>
        <v>5.7853320799497796</v>
      </c>
      <c r="I82" s="26"/>
      <c r="J82" s="24">
        <f t="shared" si="8"/>
        <v>1.0474611160331051</v>
      </c>
      <c r="K82" s="22">
        <f t="shared" si="9"/>
        <v>395.78533207994991</v>
      </c>
    </row>
    <row r="83" spans="7:11">
      <c r="G83" s="20">
        <v>1160</v>
      </c>
      <c r="H83" s="21">
        <f t="shared" si="10"/>
        <v>5.8316527156254416</v>
      </c>
      <c r="I83" s="26"/>
      <c r="J83" s="24">
        <f t="shared" si="8"/>
        <v>1.055917893914625</v>
      </c>
      <c r="K83" s="22">
        <f t="shared" si="9"/>
        <v>395.83165271562558</v>
      </c>
    </row>
    <row r="84" spans="7:11">
      <c r="G84" s="17">
        <v>1170</v>
      </c>
      <c r="H84" s="21">
        <f t="shared" si="10"/>
        <v>5.8775757443743872</v>
      </c>
      <c r="I84" s="26"/>
      <c r="J84" s="24">
        <f t="shared" si="8"/>
        <v>1.0643013478779153</v>
      </c>
      <c r="K84" s="22">
        <f t="shared" si="9"/>
        <v>395.87757574437433</v>
      </c>
    </row>
    <row r="85" spans="7:11">
      <c r="G85" s="20">
        <v>1180</v>
      </c>
      <c r="H85" s="21">
        <f t="shared" si="10"/>
        <v>5.9231079340976978</v>
      </c>
      <c r="I85" s="26"/>
      <c r="J85" s="24">
        <f t="shared" si="8"/>
        <v>1.0726127323676451</v>
      </c>
      <c r="K85" s="22">
        <f t="shared" si="9"/>
        <v>395.92310793409757</v>
      </c>
    </row>
    <row r="86" spans="7:11">
      <c r="G86" s="17">
        <v>1190</v>
      </c>
      <c r="H86" s="21">
        <f t="shared" si="10"/>
        <v>5.9682558813530733</v>
      </c>
      <c r="I86" s="26"/>
      <c r="J86" s="24">
        <f t="shared" si="8"/>
        <v>1.0808532699614943</v>
      </c>
      <c r="K86" s="22">
        <f t="shared" si="9"/>
        <v>395.96825588135289</v>
      </c>
    </row>
    <row r="87" spans="7:11">
      <c r="G87" s="20">
        <v>1200</v>
      </c>
      <c r="H87" s="21">
        <f t="shared" si="10"/>
        <v>6.0130260170903371</v>
      </c>
      <c r="I87" s="26"/>
      <c r="J87" s="24">
        <f t="shared" si="8"/>
        <v>1.0890241524397197</v>
      </c>
      <c r="K87" s="22">
        <f t="shared" si="9"/>
        <v>396.0130260170904</v>
      </c>
    </row>
    <row r="88" spans="7:11">
      <c r="G88" s="17">
        <v>1210</v>
      </c>
      <c r="H88" s="21">
        <f t="shared" si="10"/>
        <v>6.0574246121489557</v>
      </c>
      <c r="I88" s="26"/>
      <c r="J88" s="24">
        <f t="shared" si="8"/>
        <v>1.097126541809871</v>
      </c>
      <c r="K88" s="22">
        <f t="shared" si="9"/>
        <v>396.05742461214896</v>
      </c>
    </row>
    <row r="89" spans="7:11">
      <c r="G89" s="20">
        <v>1220</v>
      </c>
      <c r="H89" s="21">
        <f t="shared" si="10"/>
        <v>6.1014577825293141</v>
      </c>
      <c r="I89" s="26"/>
      <c r="J89" s="24">
        <f t="shared" si="8"/>
        <v>1.105161571289841</v>
      </c>
      <c r="K89" s="22">
        <f t="shared" si="9"/>
        <v>396.10145778252951</v>
      </c>
    </row>
    <row r="90" spans="7:11">
      <c r="G90" s="17">
        <v>1230</v>
      </c>
      <c r="H90" s="21">
        <f t="shared" si="10"/>
        <v>6.1451314944488242</v>
      </c>
      <c r="I90" s="26"/>
      <c r="J90" s="24">
        <f t="shared" si="8"/>
        <v>1.1131303462500455</v>
      </c>
      <c r="K90" s="22">
        <f t="shared" si="9"/>
        <v>396.14513149444889</v>
      </c>
    </row>
    <row r="91" spans="7:11">
      <c r="G91" s="20">
        <v>1240</v>
      </c>
      <c r="H91" s="21">
        <f t="shared" si="10"/>
        <v>6.1884515691933375</v>
      </c>
      <c r="I91" s="26"/>
      <c r="J91" s="24">
        <f t="shared" si="8"/>
        <v>1.1210339451179152</v>
      </c>
      <c r="K91" s="22">
        <f t="shared" si="9"/>
        <v>396.18845156919343</v>
      </c>
    </row>
    <row r="92" spans="7:11">
      <c r="G92" s="17">
        <v>1250</v>
      </c>
      <c r="H92" s="21">
        <f t="shared" si="10"/>
        <v>6.2314236877737024</v>
      </c>
      <c r="I92" s="26"/>
      <c r="J92" s="24">
        <f t="shared" si="8"/>
        <v>1.1288734202456112</v>
      </c>
      <c r="K92" s="22">
        <f t="shared" si="9"/>
        <v>396.23142368777349</v>
      </c>
    </row>
    <row r="93" spans="7:11">
      <c r="G93" s="20">
        <v>1260</v>
      </c>
      <c r="H93" s="21">
        <f t="shared" si="10"/>
        <v>6.2740533953967992</v>
      </c>
      <c r="I93" s="26"/>
      <c r="J93" s="24">
        <f t="shared" si="8"/>
        <v>1.1366497987434627</v>
      </c>
      <c r="K93" s="22">
        <f t="shared" si="9"/>
        <v>396.27405339539672</v>
      </c>
    </row>
    <row r="94" spans="7:11">
      <c r="G94" s="17">
        <v>1270</v>
      </c>
      <c r="H94" s="21">
        <f t="shared" si="10"/>
        <v>6.3163461057598544</v>
      </c>
      <c r="I94" s="26"/>
      <c r="J94" s="24">
        <f t="shared" si="8"/>
        <v>1.1443640832798678</v>
      </c>
      <c r="K94" s="22">
        <f t="shared" si="9"/>
        <v>396.31634610575969</v>
      </c>
    </row>
    <row r="95" spans="7:11">
      <c r="G95" s="20">
        <v>1280</v>
      </c>
      <c r="H95" s="21">
        <f t="shared" si="10"/>
        <v>6.3583071051763422</v>
      </c>
      <c r="I95" s="26"/>
      <c r="J95" s="24">
        <f t="shared" si="8"/>
        <v>1.1520172528503849</v>
      </c>
      <c r="K95" s="22">
        <f t="shared" si="9"/>
        <v>396.35830710517621</v>
      </c>
    </row>
    <row r="96" spans="7:11">
      <c r="G96" s="17">
        <v>1290</v>
      </c>
      <c r="H96" s="21">
        <f t="shared" si="10"/>
        <v>6.3999415565413367</v>
      </c>
      <c r="I96" s="26"/>
      <c r="J96" s="24">
        <f t="shared" si="8"/>
        <v>1.1596102635163561</v>
      </c>
      <c r="K96" s="22">
        <f t="shared" si="9"/>
        <v>396.39994155654142</v>
      </c>
    </row>
    <row r="97" spans="7:11">
      <c r="G97" s="20">
        <v>1300</v>
      </c>
      <c r="H97" s="21">
        <f t="shared" si="10"/>
        <v>6.4412545031437576</v>
      </c>
      <c r="I97" s="26"/>
      <c r="J97" s="24">
        <f t="shared" si="8"/>
        <v>1.1671440491151088</v>
      </c>
      <c r="K97" s="22">
        <f t="shared" si="9"/>
        <v>396.44125450314374</v>
      </c>
    </row>
    <row r="98" spans="7:11">
      <c r="G98" s="17">
        <v>1310</v>
      </c>
      <c r="H98" s="21">
        <f t="shared" si="10"/>
        <v>6.4822508723325516</v>
      </c>
      <c r="I98" s="26"/>
      <c r="J98" s="24">
        <f t="shared" si="8"/>
        <v>1.1746195219431002</v>
      </c>
      <c r="K98" s="22">
        <f t="shared" si="9"/>
        <v>396.48225087233254</v>
      </c>
    </row>
    <row r="99" spans="7:11">
      <c r="G99" s="20">
        <v>1320</v>
      </c>
      <c r="H99" s="21">
        <f t="shared" si="10"/>
        <v>6.5229354790434755</v>
      </c>
      <c r="I99" s="26"/>
      <c r="J99" s="24">
        <f t="shared" si="8"/>
        <v>1.1820375734126856</v>
      </c>
      <c r="K99" s="22">
        <f t="shared" si="9"/>
        <v>396.52293547904367</v>
      </c>
    </row>
    <row r="100" spans="7:11">
      <c r="G100" s="17">
        <v>1330</v>
      </c>
      <c r="H100" s="21">
        <f t="shared" si="10"/>
        <v>6.5633130291927735</v>
      </c>
      <c r="I100" s="26"/>
      <c r="J100" s="24">
        <f t="shared" si="8"/>
        <v>1.189399074684161</v>
      </c>
      <c r="K100" s="22">
        <f t="shared" si="9"/>
        <v>396.56331302919295</v>
      </c>
    </row>
    <row r="101" spans="7:11">
      <c r="G101" s="20">
        <v>1340</v>
      </c>
      <c r="H101" s="21">
        <f t="shared" si="10"/>
        <v>6.6033881229437661</v>
      </c>
      <c r="I101" s="26"/>
      <c r="J101" s="24">
        <f t="shared" si="8"/>
        <v>1.1967048772742714</v>
      </c>
      <c r="K101" s="22">
        <f t="shared" si="9"/>
        <v>396.60338812294395</v>
      </c>
    </row>
    <row r="102" spans="7:11">
      <c r="G102" s="17">
        <v>1350</v>
      </c>
      <c r="H102" s="21">
        <f t="shared" si="10"/>
        <v>6.6431652578519893</v>
      </c>
      <c r="I102" s="26"/>
      <c r="J102" s="24">
        <f t="shared" si="8"/>
        <v>1.2039558136417554</v>
      </c>
      <c r="K102" s="22">
        <f t="shared" si="9"/>
        <v>396.64316525785182</v>
      </c>
    </row>
    <row r="103" spans="7:11">
      <c r="G103" s="20">
        <v>1360</v>
      </c>
      <c r="H103" s="21">
        <f t="shared" si="10"/>
        <v>6.6826488318942694</v>
      </c>
      <c r="I103" s="26"/>
      <c r="J103" s="24">
        <f t="shared" si="8"/>
        <v>1.2111526977517428</v>
      </c>
      <c r="K103" s="22">
        <f t="shared" si="9"/>
        <v>396.68264883189426</v>
      </c>
    </row>
    <row r="104" spans="7:11">
      <c r="G104" s="17">
        <v>1370</v>
      </c>
      <c r="H104" s="21">
        <f t="shared" si="10"/>
        <v>6.7218431463868598</v>
      </c>
      <c r="I104" s="26"/>
      <c r="J104" s="24">
        <f t="shared" si="8"/>
        <v>1.2182963256185531</v>
      </c>
      <c r="K104" s="22">
        <f t="shared" si="9"/>
        <v>396.72184314638707</v>
      </c>
    </row>
    <row r="105" spans="7:11">
      <c r="G105" s="20">
        <v>1380</v>
      </c>
      <c r="H105" s="21">
        <f t="shared" si="10"/>
        <v>6.7607524087974369</v>
      </c>
      <c r="I105" s="26"/>
      <c r="J105" s="24">
        <f t="shared" si="8"/>
        <v>1.2253874758295638</v>
      </c>
      <c r="K105" s="22">
        <f t="shared" si="9"/>
        <v>396.76075240879754</v>
      </c>
    </row>
    <row r="106" spans="7:11">
      <c r="G106" s="17">
        <v>1390</v>
      </c>
      <c r="H106" s="21">
        <f t="shared" si="10"/>
        <v>6.7993807354555926</v>
      </c>
      <c r="I106" s="26"/>
      <c r="J106" s="24">
        <f t="shared" si="8"/>
        <v>1.2324269100498668</v>
      </c>
      <c r="K106" s="22">
        <f t="shared" si="9"/>
        <v>396.79938073545549</v>
      </c>
    </row>
    <row r="107" spans="7:11">
      <c r="G107" s="20">
        <v>1400</v>
      </c>
      <c r="H107" s="21">
        <f t="shared" si="10"/>
        <v>6.8377321541661695</v>
      </c>
      <c r="I107" s="26"/>
      <c r="J107" s="24">
        <f t="shared" si="8"/>
        <v>1.2394153735086775</v>
      </c>
      <c r="K107" s="22">
        <f t="shared" si="9"/>
        <v>396.83773215416608</v>
      </c>
    </row>
    <row r="108" spans="7:11">
      <c r="G108" s="17">
        <v>1410</v>
      </c>
      <c r="H108" s="21">
        <f t="shared" si="10"/>
        <v>6.8758106067295914</v>
      </c>
      <c r="I108" s="26"/>
      <c r="J108" s="24">
        <f t="shared" si="8"/>
        <v>1.2463535954682925</v>
      </c>
      <c r="K108" s="22">
        <f t="shared" si="9"/>
        <v>396.87581060672943</v>
      </c>
    </row>
    <row r="109" spans="7:11">
      <c r="G109" s="20">
        <v>1420</v>
      </c>
      <c r="H109" s="21">
        <f t="shared" si="10"/>
        <v>6.9136199513731365</v>
      </c>
      <c r="I109" s="26"/>
      <c r="J109" s="24">
        <f t="shared" si="8"/>
        <v>1.2532422896769049</v>
      </c>
      <c r="K109" s="22">
        <f t="shared" si="9"/>
        <v>396.91361995137322</v>
      </c>
    </row>
    <row r="110" spans="7:11">
      <c r="G110" s="17">
        <v>1430</v>
      </c>
      <c r="H110" s="21">
        <f t="shared" si="10"/>
        <v>6.951163965096895</v>
      </c>
      <c r="I110" s="26"/>
      <c r="J110" s="24">
        <f t="shared" si="8"/>
        <v>1.2600821548049339</v>
      </c>
      <c r="K110" s="22">
        <f t="shared" si="9"/>
        <v>396.95116396509701</v>
      </c>
    </row>
    <row r="111" spans="7:11">
      <c r="G111" s="20">
        <v>1440</v>
      </c>
      <c r="H111" s="21">
        <f t="shared" si="10"/>
        <v>6.9884463459379944</v>
      </c>
      <c r="I111" s="26"/>
      <c r="J111" s="24">
        <f t="shared" si="8"/>
        <v>1.266873874866576</v>
      </c>
      <c r="K111" s="22">
        <f t="shared" si="9"/>
        <v>396.98844634593786</v>
      </c>
    </row>
    <row r="112" spans="7:11">
      <c r="G112" s="17">
        <v>1450</v>
      </c>
      <c r="H112" s="21">
        <f t="shared" si="10"/>
        <v>7.0254707151564642</v>
      </c>
      <c r="I112" s="26"/>
      <c r="J112" s="24">
        <f t="shared" ref="J112:J175" si="11">SQRT(SQRT((390+H112)/0.0000000567))-$J$6</f>
        <v>1.2736181196265761</v>
      </c>
      <c r="K112" s="22">
        <f t="shared" ref="K112:K175" si="12">$I$6*(J112+288)^4</f>
        <v>397.02547071515642</v>
      </c>
    </row>
    <row r="113" spans="7:11">
      <c r="G113" s="20">
        <v>1460</v>
      </c>
      <c r="H113" s="21">
        <f t="shared" si="10"/>
        <v>7.0622406193459915</v>
      </c>
      <c r="I113" s="26"/>
      <c r="J113" s="24">
        <f t="shared" si="11"/>
        <v>1.2803155449927885</v>
      </c>
      <c r="K113" s="22">
        <f t="shared" si="12"/>
        <v>397.06224061934608</v>
      </c>
    </row>
    <row r="114" spans="7:11">
      <c r="G114" s="17">
        <v>1470</v>
      </c>
      <c r="H114" s="21">
        <f t="shared" si="10"/>
        <v>7.0987595324726307</v>
      </c>
      <c r="I114" s="26"/>
      <c r="J114" s="24">
        <f t="shared" si="11"/>
        <v>1.2869667933956634</v>
      </c>
      <c r="K114" s="22">
        <f t="shared" si="12"/>
        <v>397.09875953247251</v>
      </c>
    </row>
    <row r="115" spans="7:11">
      <c r="G115" s="20">
        <v>1480</v>
      </c>
      <c r="H115" s="21">
        <f t="shared" si="10"/>
        <v>7.1350308578444066</v>
      </c>
      <c r="I115" s="26"/>
      <c r="J115" s="24">
        <f t="shared" si="11"/>
        <v>1.2935724941546596</v>
      </c>
      <c r="K115" s="22">
        <f t="shared" si="12"/>
        <v>397.13503085784441</v>
      </c>
    </row>
    <row r="116" spans="7:11">
      <c r="G116" s="17">
        <v>1490</v>
      </c>
      <c r="H116" s="21">
        <f t="shared" si="10"/>
        <v>7.1710579300145971</v>
      </c>
      <c r="I116" s="26"/>
      <c r="J116" s="24">
        <f t="shared" si="11"/>
        <v>1.3001332638322083</v>
      </c>
      <c r="K116" s="22">
        <f t="shared" si="12"/>
        <v>397.17105793001474</v>
      </c>
    </row>
    <row r="117" spans="7:11">
      <c r="G117" s="20">
        <v>1500</v>
      </c>
      <c r="H117" s="21">
        <f t="shared" si="10"/>
        <v>7.2068440166213596</v>
      </c>
      <c r="I117" s="26"/>
      <c r="J117" s="24">
        <f t="shared" si="11"/>
        <v>1.3066497065759677</v>
      </c>
      <c r="K117" s="22">
        <f t="shared" si="12"/>
        <v>397.20684401662157</v>
      </c>
    </row>
    <row r="118" spans="7:11">
      <c r="G118" s="17">
        <v>1510</v>
      </c>
      <c r="H118" s="21">
        <f t="shared" si="10"/>
        <v>7.2423923201662364</v>
      </c>
      <c r="I118" s="26"/>
      <c r="J118" s="24">
        <f t="shared" si="11"/>
        <v>1.3131224144497082</v>
      </c>
      <c r="K118" s="22">
        <f t="shared" si="12"/>
        <v>397.24239232016646</v>
      </c>
    </row>
    <row r="119" spans="7:11">
      <c r="G119" s="20">
        <v>1520</v>
      </c>
      <c r="H119" s="21">
        <f t="shared" si="10"/>
        <v>7.2777059797339696</v>
      </c>
      <c r="I119" s="26"/>
      <c r="J119" s="24">
        <f t="shared" si="11"/>
        <v>1.3195519677530569</v>
      </c>
      <c r="K119" s="22">
        <f t="shared" si="12"/>
        <v>397.27770597973392</v>
      </c>
    </row>
    <row r="120" spans="7:11">
      <c r="G120" s="17">
        <v>1530</v>
      </c>
      <c r="H120" s="21">
        <f t="shared" si="10"/>
        <v>7.3127880726559207</v>
      </c>
      <c r="I120" s="26"/>
      <c r="J120" s="24">
        <f t="shared" si="11"/>
        <v>1.3259389353310098</v>
      </c>
      <c r="K120" s="22">
        <f t="shared" si="12"/>
        <v>397.31278807265574</v>
      </c>
    </row>
    <row r="121" spans="7:11">
      <c r="G121" s="20">
        <v>1540</v>
      </c>
      <c r="H121" s="21">
        <f t="shared" si="10"/>
        <v>7.347641616119307</v>
      </c>
      <c r="I121" s="26"/>
      <c r="J121" s="24">
        <f t="shared" si="11"/>
        <v>1.3322838748730987</v>
      </c>
      <c r="K121" s="22">
        <f t="shared" si="12"/>
        <v>397.34764161611952</v>
      </c>
    </row>
    <row r="122" spans="7:11">
      <c r="G122" s="17">
        <v>1550</v>
      </c>
      <c r="H122" s="21">
        <f t="shared" si="10"/>
        <v>7.3822695687243609</v>
      </c>
      <c r="I122" s="26"/>
      <c r="J122" s="24">
        <f t="shared" si="11"/>
        <v>1.3385873332027245</v>
      </c>
      <c r="K122" s="22">
        <f t="shared" si="12"/>
        <v>397.38226956872427</v>
      </c>
    </row>
    <row r="123" spans="7:11">
      <c r="G123" s="20">
        <v>1560</v>
      </c>
      <c r="H123" s="21">
        <f t="shared" si="10"/>
        <v>7.416674831991414</v>
      </c>
      <c r="I123" s="26"/>
      <c r="J123" s="24">
        <f t="shared" si="11"/>
        <v>1.3448498465579632</v>
      </c>
      <c r="K123" s="22">
        <f t="shared" si="12"/>
        <v>397.41667483199137</v>
      </c>
    </row>
    <row r="124" spans="7:11">
      <c r="G124" s="17">
        <v>1570</v>
      </c>
      <c r="H124" s="21">
        <f t="shared" si="10"/>
        <v>7.4508602518198392</v>
      </c>
      <c r="I124" s="26"/>
      <c r="J124" s="24">
        <f t="shared" si="11"/>
        <v>1.3510719408621981</v>
      </c>
      <c r="K124" s="22">
        <f t="shared" si="12"/>
        <v>397.45086025181962</v>
      </c>
    </row>
    <row r="125" spans="7:11">
      <c r="G125" s="20">
        <v>1580</v>
      </c>
      <c r="H125" s="21">
        <f t="shared" si="10"/>
        <v>7.4848286199006635</v>
      </c>
      <c r="I125" s="26"/>
      <c r="J125" s="24">
        <f t="shared" si="11"/>
        <v>1.3572541319872471</v>
      </c>
      <c r="K125" s="22">
        <f t="shared" si="12"/>
        <v>397.4848286199009</v>
      </c>
    </row>
    <row r="126" spans="7:11">
      <c r="G126" s="17">
        <v>1590</v>
      </c>
      <c r="H126" s="21">
        <f t="shared" si="10"/>
        <v>7.5185826750846294</v>
      </c>
      <c r="I126" s="26"/>
      <c r="J126" s="24">
        <f t="shared" si="11"/>
        <v>1.3633969260071126</v>
      </c>
      <c r="K126" s="22">
        <f t="shared" si="12"/>
        <v>397.51858267508447</v>
      </c>
    </row>
    <row r="127" spans="7:11">
      <c r="G127" s="20">
        <v>1600</v>
      </c>
      <c r="H127" s="21">
        <f t="shared" si="10"/>
        <v>7.5521251047073639</v>
      </c>
      <c r="I127" s="26"/>
      <c r="J127" s="24">
        <f t="shared" si="11"/>
        <v>1.3695008194451361</v>
      </c>
      <c r="K127" s="22">
        <f t="shared" si="12"/>
        <v>397.55212510470739</v>
      </c>
    </row>
    <row r="128" spans="7:11">
      <c r="G128" s="17">
        <v>1610</v>
      </c>
      <c r="H128" s="21">
        <f t="shared" si="10"/>
        <v>7.5854585458732684</v>
      </c>
      <c r="I128" s="26"/>
      <c r="J128" s="24">
        <f t="shared" si="11"/>
        <v>1.3755662995117746</v>
      </c>
      <c r="K128" s="22">
        <f t="shared" si="12"/>
        <v>397.58545854587339</v>
      </c>
    </row>
    <row r="129" spans="7:11">
      <c r="G129" s="20">
        <v>1620</v>
      </c>
      <c r="H129" s="21">
        <f t="shared" si="10"/>
        <v>7.6185855866996466</v>
      </c>
      <c r="I129" s="26"/>
      <c r="J129" s="24">
        <f t="shared" si="11"/>
        <v>1.3815938443364075</v>
      </c>
      <c r="K129" s="22">
        <f t="shared" si="12"/>
        <v>397.61858558669957</v>
      </c>
    </row>
    <row r="130" spans="7:11">
      <c r="G130" s="17">
        <v>1630</v>
      </c>
      <c r="H130" s="21">
        <f t="shared" si="10"/>
        <v>7.6515087675225706</v>
      </c>
      <c r="I130" s="26"/>
      <c r="J130" s="24">
        <f t="shared" si="11"/>
        <v>1.3875839231913574</v>
      </c>
      <c r="K130" s="22">
        <f t="shared" si="12"/>
        <v>397.65150876752273</v>
      </c>
    </row>
    <row r="131" spans="7:11">
      <c r="G131" s="20">
        <v>1640</v>
      </c>
      <c r="H131" s="21">
        <f t="shared" si="10"/>
        <v>7.6842305820658527</v>
      </c>
      <c r="I131" s="26"/>
      <c r="J131" s="24">
        <f t="shared" si="11"/>
        <v>1.3935369967088604</v>
      </c>
      <c r="K131" s="22">
        <f t="shared" si="12"/>
        <v>397.68423058206571</v>
      </c>
    </row>
    <row r="132" spans="7:11">
      <c r="G132" s="17">
        <v>1650</v>
      </c>
      <c r="H132" s="21">
        <f t="shared" si="10"/>
        <v>7.7167534785744971</v>
      </c>
      <c r="I132" s="26"/>
      <c r="J132" s="24">
        <f t="shared" si="11"/>
        <v>1.3994535170921267</v>
      </c>
      <c r="K132" s="22">
        <f t="shared" si="12"/>
        <v>397.71675347857439</v>
      </c>
    </row>
    <row r="133" spans="7:11">
      <c r="G133" s="20">
        <v>1660</v>
      </c>
      <c r="H133" s="21">
        <f t="shared" si="10"/>
        <v>7.7490798609138967</v>
      </c>
      <c r="I133" s="26"/>
      <c r="J133" s="24">
        <f t="shared" si="11"/>
        <v>1.4053339283192372</v>
      </c>
      <c r="K133" s="22">
        <f t="shared" si="12"/>
        <v>397.74907986091398</v>
      </c>
    </row>
    <row r="134" spans="7:11">
      <c r="G134" s="17">
        <v>1670</v>
      </c>
      <c r="H134" s="21">
        <f t="shared" ref="H134:H197" si="13">5.35*LN(G134/$G$6)</f>
        <v>7.7812120896360311</v>
      </c>
      <c r="I134" s="26"/>
      <c r="J134" s="24">
        <f t="shared" si="11"/>
        <v>1.4111786663413</v>
      </c>
      <c r="K134" s="22">
        <f t="shared" si="12"/>
        <v>397.78121208963609</v>
      </c>
    </row>
    <row r="135" spans="7:11">
      <c r="G135" s="20">
        <v>1680</v>
      </c>
      <c r="H135" s="21">
        <f t="shared" si="13"/>
        <v>7.8131524830138259</v>
      </c>
      <c r="I135" s="26"/>
      <c r="J135" s="24">
        <f t="shared" si="11"/>
        <v>1.4169881592748652</v>
      </c>
      <c r="K135" s="22">
        <f t="shared" si="12"/>
        <v>397.81315248301382</v>
      </c>
    </row>
    <row r="136" spans="7:11">
      <c r="G136" s="17">
        <v>1690</v>
      </c>
      <c r="H136" s="21">
        <f t="shared" si="13"/>
        <v>7.8449033180448335</v>
      </c>
      <c r="I136" s="26"/>
      <c r="J136" s="24">
        <f t="shared" si="11"/>
        <v>1.4227628275881443</v>
      </c>
      <c r="K136" s="22">
        <f t="shared" si="12"/>
        <v>397.844903318045</v>
      </c>
    </row>
    <row r="137" spans="7:11">
      <c r="G137" s="20">
        <v>1700</v>
      </c>
      <c r="H137" s="21">
        <f t="shared" si="13"/>
        <v>7.876466831425291</v>
      </c>
      <c r="I137" s="26"/>
      <c r="J137" s="24">
        <f t="shared" si="11"/>
        <v>1.4285030842819992</v>
      </c>
      <c r="K137" s="22">
        <f t="shared" si="12"/>
        <v>397.87646683142515</v>
      </c>
    </row>
    <row r="138" spans="7:11">
      <c r="G138" s="17">
        <v>1710</v>
      </c>
      <c r="H138" s="21">
        <f t="shared" si="13"/>
        <v>7.9078452204956218</v>
      </c>
      <c r="I138" s="26"/>
      <c r="J138" s="24">
        <f t="shared" si="11"/>
        <v>1.434209335065816</v>
      </c>
      <c r="K138" s="22">
        <f t="shared" si="12"/>
        <v>397.90784522049586</v>
      </c>
    </row>
    <row r="139" spans="7:11">
      <c r="G139" s="20">
        <v>1720</v>
      </c>
      <c r="H139" s="21">
        <f t="shared" si="13"/>
        <v>7.9390406441583652</v>
      </c>
      <c r="I139" s="26"/>
      <c r="J139" s="24">
        <f t="shared" si="11"/>
        <v>1.4398819785275236</v>
      </c>
      <c r="K139" s="22">
        <f t="shared" si="12"/>
        <v>397.93904064415841</v>
      </c>
    </row>
    <row r="140" spans="7:11">
      <c r="G140" s="17">
        <v>1730</v>
      </c>
      <c r="H140" s="21">
        <f t="shared" si="13"/>
        <v>7.970055223769509</v>
      </c>
      <c r="I140" s="26"/>
      <c r="J140" s="24">
        <f t="shared" si="11"/>
        <v>1.445521406299747</v>
      </c>
      <c r="K140" s="22">
        <f t="shared" si="12"/>
        <v>397.97005522376975</v>
      </c>
    </row>
    <row r="141" spans="7:11">
      <c r="G141" s="20">
        <v>1740</v>
      </c>
      <c r="H141" s="21">
        <f t="shared" si="13"/>
        <v>8.0008910440041205</v>
      </c>
      <c r="I141" s="26"/>
      <c r="J141" s="24">
        <f t="shared" si="11"/>
        <v>1.4511280032200489</v>
      </c>
      <c r="K141" s="22">
        <f t="shared" si="12"/>
        <v>398.00089104400428</v>
      </c>
    </row>
    <row r="142" spans="7:11">
      <c r="G142" s="17">
        <v>1750</v>
      </c>
      <c r="H142" s="21">
        <f t="shared" si="13"/>
        <v>8.0315501536971912</v>
      </c>
      <c r="I142" s="26"/>
      <c r="J142" s="24">
        <f t="shared" si="11"/>
        <v>1.4567021474874196</v>
      </c>
      <c r="K142" s="22">
        <f t="shared" si="12"/>
        <v>398.03155015369731</v>
      </c>
    </row>
    <row r="143" spans="7:11">
      <c r="G143" s="20">
        <v>1760</v>
      </c>
      <c r="H143" s="21">
        <f t="shared" si="13"/>
        <v>8.0620345666605022</v>
      </c>
      <c r="I143" s="26"/>
      <c r="J143" s="24">
        <f t="shared" si="11"/>
        <v>1.4622442108138216</v>
      </c>
      <c r="K143" s="22">
        <f t="shared" si="12"/>
        <v>398.06203456666049</v>
      </c>
    </row>
    <row r="144" spans="7:11">
      <c r="G144" s="17">
        <v>1770</v>
      </c>
      <c r="H144" s="21">
        <f t="shared" si="13"/>
        <v>8.0923462624763776</v>
      </c>
      <c r="I144" s="26"/>
      <c r="J144" s="24">
        <f t="shared" si="11"/>
        <v>1.4677545585717553</v>
      </c>
      <c r="K144" s="22">
        <f t="shared" si="12"/>
        <v>398.0923462624765</v>
      </c>
    </row>
    <row r="145" spans="7:11">
      <c r="G145" s="20">
        <v>1780</v>
      </c>
      <c r="H145" s="21">
        <f t="shared" si="13"/>
        <v>8.1224871872690461</v>
      </c>
      <c r="I145" s="26"/>
      <c r="J145" s="24">
        <f t="shared" si="11"/>
        <v>1.4732335499371061</v>
      </c>
      <c r="K145" s="22">
        <f t="shared" si="12"/>
        <v>398.12248718726914</v>
      </c>
    </row>
    <row r="146" spans="7:11">
      <c r="G146" s="17">
        <v>1790</v>
      </c>
      <c r="H146" s="21">
        <f t="shared" si="13"/>
        <v>8.1524592544544294</v>
      </c>
      <c r="I146" s="26"/>
      <c r="J146" s="24">
        <f t="shared" si="11"/>
        <v>1.478681538028809</v>
      </c>
      <c r="K146" s="22">
        <f t="shared" si="12"/>
        <v>398.15245925445436</v>
      </c>
    </row>
    <row r="147" spans="7:11">
      <c r="G147" s="20">
        <v>1800</v>
      </c>
      <c r="H147" s="21">
        <f t="shared" si="13"/>
        <v>8.1822643454690169</v>
      </c>
      <c r="I147" s="26"/>
      <c r="J147" s="24">
        <f t="shared" si="11"/>
        <v>1.4840988700439084</v>
      </c>
      <c r="K147" s="22">
        <f t="shared" si="12"/>
        <v>398.18226434546881</v>
      </c>
    </row>
    <row r="148" spans="7:11">
      <c r="G148" s="17">
        <v>1810</v>
      </c>
      <c r="H148" s="21">
        <f t="shared" si="13"/>
        <v>8.211904310478559</v>
      </c>
      <c r="I148" s="26"/>
      <c r="J148" s="24">
        <f t="shared" si="11"/>
        <v>1.4894858873892645</v>
      </c>
      <c r="K148" s="22">
        <f t="shared" si="12"/>
        <v>398.21190431047847</v>
      </c>
    </row>
    <row r="149" spans="7:11">
      <c r="G149" s="20">
        <v>1820</v>
      </c>
      <c r="H149" s="21">
        <f t="shared" si="13"/>
        <v>8.2413809690672473</v>
      </c>
      <c r="I149" s="26"/>
      <c r="J149" s="24">
        <f t="shared" si="11"/>
        <v>1.4948429258092801</v>
      </c>
      <c r="K149" s="22">
        <f t="shared" si="12"/>
        <v>398.24138096906717</v>
      </c>
    </row>
    <row r="150" spans="7:11">
      <c r="G150" s="17">
        <v>1830</v>
      </c>
      <c r="H150" s="21">
        <f t="shared" si="13"/>
        <v>8.2706961109079931</v>
      </c>
      <c r="I150" s="26"/>
      <c r="J150" s="24">
        <f t="shared" si="11"/>
        <v>1.5001703155105588</v>
      </c>
      <c r="K150" s="22">
        <f t="shared" si="12"/>
        <v>398.27069611090815</v>
      </c>
    </row>
    <row r="151" spans="7:11">
      <c r="G151" s="20">
        <v>1840</v>
      </c>
      <c r="H151" s="21">
        <f t="shared" si="13"/>
        <v>8.2998514964144636</v>
      </c>
      <c r="I151" s="26"/>
      <c r="J151" s="24">
        <f t="shared" si="11"/>
        <v>1.5054683812827534</v>
      </c>
      <c r="K151" s="22">
        <f t="shared" si="12"/>
        <v>398.29985149641459</v>
      </c>
    </row>
    <row r="152" spans="7:11">
      <c r="G152" s="17">
        <v>1850</v>
      </c>
      <c r="H152" s="21">
        <f t="shared" si="13"/>
        <v>8.3288488573754282</v>
      </c>
      <c r="I152" s="26"/>
      <c r="J152" s="24">
        <f t="shared" si="11"/>
        <v>1.5107374426164597</v>
      </c>
      <c r="K152" s="22">
        <f t="shared" si="12"/>
        <v>398.32884885737542</v>
      </c>
    </row>
    <row r="153" spans="7:11">
      <c r="G153" s="20">
        <v>1860</v>
      </c>
      <c r="H153" s="21">
        <f t="shared" si="13"/>
        <v>8.3576898975720173</v>
      </c>
      <c r="I153" s="26"/>
      <c r="J153" s="24">
        <f t="shared" si="11"/>
        <v>1.5159778138176989</v>
      </c>
      <c r="K153" s="22">
        <f t="shared" si="12"/>
        <v>398.35768989757202</v>
      </c>
    </row>
    <row r="154" spans="7:11">
      <c r="G154" s="17">
        <v>1870</v>
      </c>
      <c r="H154" s="21">
        <f t="shared" si="13"/>
        <v>8.3863762933784294</v>
      </c>
      <c r="I154" s="26"/>
      <c r="J154" s="24">
        <f t="shared" si="11"/>
        <v>1.5211898041193876</v>
      </c>
      <c r="K154" s="22">
        <f t="shared" si="12"/>
        <v>398.38637629337836</v>
      </c>
    </row>
    <row r="155" spans="7:11">
      <c r="G155" s="20">
        <v>1880</v>
      </c>
      <c r="H155" s="21">
        <f t="shared" si="13"/>
        <v>8.4149096943466191</v>
      </c>
      <c r="I155" s="26"/>
      <c r="J155" s="24">
        <f t="shared" si="11"/>
        <v>1.526373717789852</v>
      </c>
      <c r="K155" s="22">
        <f t="shared" si="12"/>
        <v>398.4149096943467</v>
      </c>
    </row>
    <row r="156" spans="7:11">
      <c r="G156" s="17">
        <v>1890</v>
      </c>
      <c r="H156" s="21">
        <f t="shared" si="13"/>
        <v>8.4432917237754772</v>
      </c>
      <c r="I156" s="26"/>
      <c r="J156" s="24">
        <f t="shared" si="11"/>
        <v>1.5315298542383857</v>
      </c>
      <c r="K156" s="22">
        <f t="shared" si="12"/>
        <v>398.4432917237753</v>
      </c>
    </row>
    <row r="157" spans="7:11">
      <c r="G157" s="20">
        <v>1900</v>
      </c>
      <c r="H157" s="21">
        <f t="shared" si="13"/>
        <v>8.4715239792649921</v>
      </c>
      <c r="I157" s="26"/>
      <c r="J157" s="24">
        <f t="shared" si="11"/>
        <v>1.5366585081183644</v>
      </c>
      <c r="K157" s="22">
        <f t="shared" si="12"/>
        <v>398.47152397926521</v>
      </c>
    </row>
    <row r="158" spans="7:11">
      <c r="G158" s="17">
        <v>1910</v>
      </c>
      <c r="H158" s="21">
        <f t="shared" si="13"/>
        <v>8.4996080332558623</v>
      </c>
      <c r="I158" s="26"/>
      <c r="J158" s="24">
        <f t="shared" si="11"/>
        <v>1.5417599694268347</v>
      </c>
      <c r="K158" s="22">
        <f t="shared" si="12"/>
        <v>398.49960803325587</v>
      </c>
    </row>
    <row r="159" spans="7:11">
      <c r="G159" s="20">
        <v>1920</v>
      </c>
      <c r="H159" s="21">
        <f t="shared" si="13"/>
        <v>8.5275454335550229</v>
      </c>
      <c r="I159" s="26"/>
      <c r="J159" s="24">
        <f t="shared" si="11"/>
        <v>1.5468345236025698</v>
      </c>
      <c r="K159" s="22">
        <f t="shared" si="12"/>
        <v>398.52754543355491</v>
      </c>
    </row>
    <row r="160" spans="7:11">
      <c r="G160" s="17">
        <v>1930</v>
      </c>
      <c r="H160" s="21">
        <f t="shared" si="13"/>
        <v>8.5553377038475293</v>
      </c>
      <c r="I160" s="26"/>
      <c r="J160" s="24">
        <f t="shared" si="11"/>
        <v>1.5518824516207701</v>
      </c>
      <c r="K160" s="22">
        <f t="shared" si="12"/>
        <v>398.55533770384773</v>
      </c>
    </row>
    <row r="161" spans="7:11">
      <c r="G161" s="20">
        <v>1940</v>
      </c>
      <c r="H161" s="21">
        <f t="shared" si="13"/>
        <v>8.5829863441951968</v>
      </c>
      <c r="I161" s="26"/>
      <c r="J161" s="24">
        <f t="shared" si="11"/>
        <v>1.556904030085434</v>
      </c>
      <c r="K161" s="22">
        <f t="shared" si="12"/>
        <v>398.58298634419521</v>
      </c>
    </row>
    <row r="162" spans="7:11">
      <c r="G162" s="17">
        <v>1950</v>
      </c>
      <c r="H162" s="21">
        <f t="shared" si="13"/>
        <v>8.6104928315224356</v>
      </c>
      <c r="I162" s="26"/>
      <c r="J162" s="24">
        <f t="shared" si="11"/>
        <v>1.5618995313197956</v>
      </c>
      <c r="K162" s="22">
        <f t="shared" si="12"/>
        <v>398.61049283152238</v>
      </c>
    </row>
    <row r="163" spans="7:11">
      <c r="G163" s="20">
        <v>1960</v>
      </c>
      <c r="H163" s="21">
        <f t="shared" si="13"/>
        <v>8.6378586200896574</v>
      </c>
      <c r="I163" s="26"/>
      <c r="J163" s="24">
        <f t="shared" si="11"/>
        <v>1.5668692234539776</v>
      </c>
      <c r="K163" s="22">
        <f t="shared" si="12"/>
        <v>398.63785862008967</v>
      </c>
    </row>
    <row r="164" spans="7:11">
      <c r="G164" s="17">
        <v>1970</v>
      </c>
      <c r="H164" s="21">
        <f t="shared" si="13"/>
        <v>8.6650851419546289</v>
      </c>
      <c r="I164" s="26"/>
      <c r="J164" s="24">
        <f t="shared" si="11"/>
        <v>1.5718133705104833</v>
      </c>
      <c r="K164" s="22">
        <f t="shared" si="12"/>
        <v>398.66508514195459</v>
      </c>
    </row>
    <row r="165" spans="7:11">
      <c r="G165" s="20">
        <v>1980</v>
      </c>
      <c r="H165" s="21">
        <f t="shared" si="13"/>
        <v>8.6921738074221544</v>
      </c>
      <c r="I165" s="26"/>
      <c r="J165" s="24">
        <f t="shared" si="11"/>
        <v>1.5767322324878137</v>
      </c>
      <c r="K165" s="22">
        <f t="shared" si="12"/>
        <v>398.69217380742219</v>
      </c>
    </row>
    <row r="166" spans="7:11">
      <c r="G166" s="17">
        <v>1990</v>
      </c>
      <c r="H166" s="21">
        <f t="shared" si="13"/>
        <v>8.7191260054824244</v>
      </c>
      <c r="I166" s="26"/>
      <c r="J166" s="24">
        <f t="shared" si="11"/>
        <v>1.581626065441526</v>
      </c>
      <c r="K166" s="22">
        <f t="shared" si="12"/>
        <v>398.71912600548262</v>
      </c>
    </row>
    <row r="167" spans="7:11">
      <c r="G167" s="20">
        <v>2000</v>
      </c>
      <c r="H167" s="21">
        <f t="shared" si="13"/>
        <v>8.7459431042383873</v>
      </c>
      <c r="I167" s="26"/>
      <c r="J167" s="24">
        <f t="shared" si="11"/>
        <v>1.586495121563587</v>
      </c>
      <c r="K167" s="22">
        <f t="shared" si="12"/>
        <v>398.74594310423834</v>
      </c>
    </row>
    <row r="168" spans="7:11">
      <c r="G168" s="17">
        <v>2010</v>
      </c>
      <c r="H168" s="21">
        <f t="shared" si="13"/>
        <v>8.7726264513224468</v>
      </c>
      <c r="I168" s="26"/>
      <c r="J168" s="24">
        <f t="shared" si="11"/>
        <v>1.5913396492598508</v>
      </c>
      <c r="K168" s="22">
        <f t="shared" si="12"/>
        <v>398.77262645132237</v>
      </c>
    </row>
    <row r="169" spans="7:11">
      <c r="G169" s="20">
        <v>2020</v>
      </c>
      <c r="H169" s="21">
        <f t="shared" si="13"/>
        <v>8.7991773743028361</v>
      </c>
      <c r="I169" s="26"/>
      <c r="J169" s="24">
        <f t="shared" si="11"/>
        <v>1.5961598932250922</v>
      </c>
      <c r="K169" s="22">
        <f t="shared" si="12"/>
        <v>398.79917737430287</v>
      </c>
    </row>
    <row r="170" spans="7:11">
      <c r="G170" s="17">
        <v>2030</v>
      </c>
      <c r="H170" s="21">
        <f t="shared" si="13"/>
        <v>8.8255971810799529</v>
      </c>
      <c r="I170" s="26"/>
      <c r="J170" s="24">
        <f t="shared" si="11"/>
        <v>1.6009560945166186</v>
      </c>
      <c r="K170" s="22">
        <f t="shared" si="12"/>
        <v>398.82559718108001</v>
      </c>
    </row>
    <row r="171" spans="7:11">
      <c r="G171" s="20">
        <v>2040</v>
      </c>
      <c r="H171" s="21">
        <f t="shared" si="13"/>
        <v>8.8518871602729483</v>
      </c>
      <c r="I171" s="26"/>
      <c r="J171" s="24">
        <f t="shared" si="11"/>
        <v>1.6057284906260065</v>
      </c>
      <c r="K171" s="22">
        <f t="shared" si="12"/>
        <v>398.85188716027284</v>
      </c>
    </row>
    <row r="172" spans="7:11">
      <c r="G172" s="17">
        <v>2050</v>
      </c>
      <c r="H172" s="21">
        <f t="shared" si="13"/>
        <v>8.8780485815968753</v>
      </c>
      <c r="I172" s="26"/>
      <c r="J172" s="24">
        <f t="shared" si="11"/>
        <v>1.6104773155490761</v>
      </c>
      <c r="K172" s="22">
        <f t="shared" si="12"/>
        <v>398.87804858159683</v>
      </c>
    </row>
    <row r="173" spans="7:11">
      <c r="G173" s="20">
        <v>2060</v>
      </c>
      <c r="H173" s="21">
        <f t="shared" si="13"/>
        <v>8.9040826962306507</v>
      </c>
      <c r="I173" s="26"/>
      <c r="J173" s="24">
        <f t="shared" si="11"/>
        <v>1.6152027998538756</v>
      </c>
      <c r="K173" s="22">
        <f t="shared" si="12"/>
        <v>398.90408269623066</v>
      </c>
    </row>
    <row r="174" spans="7:11">
      <c r="G174" s="17">
        <v>2070</v>
      </c>
      <c r="H174" s="21">
        <f t="shared" si="13"/>
        <v>8.929990737176114</v>
      </c>
      <c r="I174" s="26"/>
      <c r="J174" s="24">
        <f t="shared" si="11"/>
        <v>1.6199051707474155</v>
      </c>
      <c r="K174" s="22">
        <f t="shared" si="12"/>
        <v>398.92999073717596</v>
      </c>
    </row>
    <row r="175" spans="7:11">
      <c r="G175" s="20">
        <v>2080</v>
      </c>
      <c r="H175" s="21">
        <f t="shared" si="13"/>
        <v>8.9557739196084416</v>
      </c>
      <c r="I175" s="26"/>
      <c r="J175" s="24">
        <f t="shared" si="11"/>
        <v>1.6245846521407543</v>
      </c>
      <c r="K175" s="22">
        <f t="shared" si="12"/>
        <v>398.95577391960825</v>
      </c>
    </row>
    <row r="176" spans="7:11">
      <c r="G176" s="17">
        <v>2090</v>
      </c>
      <c r="H176" s="21">
        <f t="shared" si="13"/>
        <v>8.9814334412181296</v>
      </c>
      <c r="I176" s="26"/>
      <c r="J176" s="24">
        <f t="shared" ref="J176:J239" si="14">SQRT(SQRT((390+H176)/0.0000000567))-$J$6</f>
        <v>1.6292414647121518</v>
      </c>
      <c r="K176" s="22">
        <f t="shared" ref="K176:K239" si="15">$I$6*(J176+288)^4</f>
        <v>398.9814334412182</v>
      </c>
    </row>
    <row r="177" spans="7:11">
      <c r="G177" s="20">
        <v>2100</v>
      </c>
      <c r="H177" s="21">
        <f t="shared" si="13"/>
        <v>9.0069704825448493</v>
      </c>
      <c r="I177" s="26"/>
      <c r="J177" s="24">
        <f t="shared" si="14"/>
        <v>1.6338758259689143</v>
      </c>
      <c r="K177" s="22">
        <f t="shared" si="15"/>
        <v>399.00697048254472</v>
      </c>
    </row>
    <row r="178" spans="7:11">
      <c r="G178" s="17">
        <v>2110</v>
      </c>
      <c r="H178" s="21">
        <f t="shared" si="13"/>
        <v>9.0323862073033467</v>
      </c>
      <c r="I178" s="26"/>
      <c r="J178" s="24">
        <f t="shared" si="14"/>
        <v>1.6384879503081606</v>
      </c>
      <c r="K178" s="22">
        <f t="shared" si="15"/>
        <v>399.03238620730338</v>
      </c>
    </row>
    <row r="179" spans="7:11">
      <c r="G179" s="20">
        <v>2120</v>
      </c>
      <c r="H179" s="21">
        <f t="shared" si="13"/>
        <v>9.057681762701657</v>
      </c>
      <c r="I179" s="26"/>
      <c r="J179" s="24">
        <f t="shared" si="14"/>
        <v>1.6430780490753705</v>
      </c>
      <c r="K179" s="22">
        <f t="shared" si="15"/>
        <v>399.05768176270146</v>
      </c>
    </row>
    <row r="180" spans="7:11">
      <c r="G180" s="17">
        <v>2130</v>
      </c>
      <c r="H180" s="21">
        <f t="shared" si="13"/>
        <v>9.0828582797518163</v>
      </c>
      <c r="I180" s="26"/>
      <c r="J180" s="24">
        <f t="shared" si="14"/>
        <v>1.647646330622365</v>
      </c>
      <c r="K180" s="22">
        <f t="shared" si="15"/>
        <v>399.08285827975186</v>
      </c>
    </row>
    <row r="181" spans="7:11">
      <c r="G181" s="20">
        <v>2140</v>
      </c>
      <c r="H181" s="21">
        <f t="shared" si="13"/>
        <v>9.1079168735732967</v>
      </c>
      <c r="I181" s="26"/>
      <c r="J181" s="24">
        <f t="shared" si="14"/>
        <v>1.6521930003631837</v>
      </c>
      <c r="K181" s="22">
        <f t="shared" si="15"/>
        <v>399.10791687357329</v>
      </c>
    </row>
    <row r="182" spans="7:11">
      <c r="G182" s="17">
        <v>2150</v>
      </c>
      <c r="H182" s="21">
        <f t="shared" si="13"/>
        <v>9.1328586436893868</v>
      </c>
      <c r="I182" s="26"/>
      <c r="J182" s="24">
        <f t="shared" si="14"/>
        <v>1.6567182608292228</v>
      </c>
      <c r="K182" s="22">
        <f t="shared" si="15"/>
        <v>399.13285864368942</v>
      </c>
    </row>
    <row r="183" spans="7:11">
      <c r="G183" s="20">
        <v>2160</v>
      </c>
      <c r="H183" s="21">
        <f t="shared" si="13"/>
        <v>9.1576846743166733</v>
      </c>
      <c r="I183" s="26"/>
      <c r="J183" s="24">
        <f t="shared" si="14"/>
        <v>1.6612223117227813</v>
      </c>
      <c r="K183" s="22">
        <f t="shared" si="15"/>
        <v>399.15768467431644</v>
      </c>
    </row>
    <row r="184" spans="7:11">
      <c r="G184" s="17">
        <v>2170</v>
      </c>
      <c r="H184" s="21">
        <f t="shared" si="13"/>
        <v>9.1823960346478497</v>
      </c>
      <c r="I184" s="26"/>
      <c r="J184" s="24">
        <f t="shared" si="14"/>
        <v>1.6657053499696985</v>
      </c>
      <c r="K184" s="22">
        <f t="shared" si="15"/>
        <v>399.18239603464792</v>
      </c>
    </row>
    <row r="185" spans="7:11">
      <c r="G185" s="20">
        <v>2180</v>
      </c>
      <c r="H185" s="21">
        <f t="shared" si="13"/>
        <v>9.2069937791280179</v>
      </c>
      <c r="I185" s="26"/>
      <c r="J185" s="24">
        <f t="shared" si="14"/>
        <v>1.670167569770058</v>
      </c>
      <c r="K185" s="22">
        <f t="shared" si="15"/>
        <v>399.20699377912814</v>
      </c>
    </row>
    <row r="186" spans="7:11">
      <c r="G186" s="17">
        <v>2190</v>
      </c>
      <c r="H186" s="21">
        <f t="shared" si="13"/>
        <v>9.2314789477246695</v>
      </c>
      <c r="I186" s="26"/>
      <c r="J186" s="24">
        <f t="shared" si="14"/>
        <v>1.6746091626486646</v>
      </c>
      <c r="K186" s="22">
        <f t="shared" si="15"/>
        <v>399.2314789477245</v>
      </c>
    </row>
    <row r="187" spans="7:11">
      <c r="G187" s="20">
        <v>2200</v>
      </c>
      <c r="H187" s="21">
        <f t="shared" si="13"/>
        <v>9.2558525661915265</v>
      </c>
      <c r="I187" s="26"/>
      <c r="J187" s="24">
        <f t="shared" si="14"/>
        <v>1.6790303175039298</v>
      </c>
      <c r="K187" s="22">
        <f t="shared" si="15"/>
        <v>399.25585256619172</v>
      </c>
    </row>
    <row r="188" spans="7:11">
      <c r="G188" s="17">
        <v>2210</v>
      </c>
      <c r="H188" s="21">
        <f t="shared" si="13"/>
        <v>9.2801156463263688</v>
      </c>
      <c r="I188" s="26"/>
      <c r="J188" s="24">
        <f t="shared" si="14"/>
        <v>1.683431220655109</v>
      </c>
      <c r="K188" s="22">
        <f t="shared" si="15"/>
        <v>399.28011564632624</v>
      </c>
    </row>
    <row r="189" spans="7:11">
      <c r="G189" s="20">
        <v>2220</v>
      </c>
      <c r="H189" s="21">
        <f t="shared" si="13"/>
        <v>9.3042691862230864</v>
      </c>
      <c r="I189" s="26"/>
      <c r="J189" s="24">
        <f t="shared" si="14"/>
        <v>1.6878120558897081</v>
      </c>
      <c r="K189" s="22">
        <f t="shared" si="15"/>
        <v>399.30426918622294</v>
      </c>
    </row>
    <row r="190" spans="7:11">
      <c r="G190" s="17">
        <v>2230</v>
      </c>
      <c r="H190" s="21">
        <f t="shared" si="13"/>
        <v>9.328314170518027</v>
      </c>
      <c r="I190" s="26"/>
      <c r="J190" s="24">
        <f t="shared" si="14"/>
        <v>1.6921730045086179</v>
      </c>
      <c r="K190" s="22">
        <f t="shared" si="15"/>
        <v>399.32831417051818</v>
      </c>
    </row>
    <row r="191" spans="7:11">
      <c r="G191" s="20">
        <v>2240</v>
      </c>
      <c r="H191" s="21">
        <f t="shared" si="13"/>
        <v>9.3522515706308553</v>
      </c>
      <c r="I191" s="26"/>
      <c r="J191" s="24">
        <f t="shared" si="14"/>
        <v>1.6965142453707927</v>
      </c>
      <c r="K191" s="22">
        <f t="shared" si="15"/>
        <v>399.35225157063064</v>
      </c>
    </row>
    <row r="192" spans="7:11">
      <c r="G192" s="17">
        <v>2250</v>
      </c>
      <c r="H192" s="21">
        <f t="shared" si="13"/>
        <v>9.3760823450000377</v>
      </c>
      <c r="I192" s="26"/>
      <c r="J192" s="24">
        <f t="shared" si="14"/>
        <v>1.7008359549372472</v>
      </c>
      <c r="K192" s="22">
        <f t="shared" si="15"/>
        <v>399.37608234500021</v>
      </c>
    </row>
    <row r="193" spans="7:11">
      <c r="G193" s="20">
        <v>2260</v>
      </c>
      <c r="H193" s="21">
        <f t="shared" si="13"/>
        <v>9.3998074393131201</v>
      </c>
      <c r="I193" s="26"/>
      <c r="J193" s="24">
        <f t="shared" si="14"/>
        <v>1.7051383073130637</v>
      </c>
      <c r="K193" s="22">
        <f t="shared" si="15"/>
        <v>399.39980743931301</v>
      </c>
    </row>
    <row r="194" spans="7:11">
      <c r="G194" s="17">
        <v>2270</v>
      </c>
      <c r="H194" s="21">
        <f t="shared" si="13"/>
        <v>9.4234277867318958</v>
      </c>
      <c r="I194" s="26"/>
      <c r="J194" s="24">
        <f t="shared" si="14"/>
        <v>1.7094214742897407</v>
      </c>
      <c r="K194" s="22">
        <f t="shared" si="15"/>
        <v>399.42342778673179</v>
      </c>
    </row>
    <row r="195" spans="7:11">
      <c r="G195" s="20">
        <v>2280</v>
      </c>
      <c r="H195" s="21">
        <f t="shared" si="13"/>
        <v>9.4469443081126485</v>
      </c>
      <c r="I195" s="26"/>
      <c r="J195" s="24">
        <f t="shared" si="14"/>
        <v>1.7136856253855512</v>
      </c>
      <c r="K195" s="22">
        <f t="shared" si="15"/>
        <v>399.44694430811268</v>
      </c>
    </row>
    <row r="196" spans="7:11">
      <c r="G196" s="17">
        <v>2290</v>
      </c>
      <c r="H196" s="21">
        <f t="shared" si="13"/>
        <v>9.4703579122215729</v>
      </c>
      <c r="I196" s="26"/>
      <c r="J196" s="24">
        <f t="shared" si="14"/>
        <v>1.7179309278856181</v>
      </c>
      <c r="K196" s="22">
        <f t="shared" si="15"/>
        <v>399.47035791222169</v>
      </c>
    </row>
    <row r="197" spans="7:11">
      <c r="G197" s="20">
        <v>2300</v>
      </c>
      <c r="H197" s="21">
        <f t="shared" si="13"/>
        <v>9.4936694959454861</v>
      </c>
      <c r="I197" s="26"/>
      <c r="J197" s="24">
        <f t="shared" si="14"/>
        <v>1.722157546880851</v>
      </c>
      <c r="K197" s="22">
        <f t="shared" si="15"/>
        <v>399.49366949594543</v>
      </c>
    </row>
    <row r="198" spans="7:11">
      <c r="G198" s="17">
        <v>2310</v>
      </c>
      <c r="H198" s="21">
        <f t="shared" ref="H198:H259" si="16">5.35*LN(G198/$G$6)</f>
        <v>9.5168799444979868</v>
      </c>
      <c r="I198" s="26"/>
      <c r="J198" s="24">
        <f t="shared" si="14"/>
        <v>1.7263656453062595</v>
      </c>
      <c r="K198" s="22">
        <f t="shared" si="15"/>
        <v>399.51687994449799</v>
      </c>
    </row>
    <row r="199" spans="7:11">
      <c r="G199" s="20">
        <v>2320</v>
      </c>
      <c r="H199" s="21">
        <f t="shared" si="16"/>
        <v>9.5399901316211491</v>
      </c>
      <c r="I199" s="26"/>
      <c r="J199" s="24">
        <f t="shared" si="14"/>
        <v>1.7305553839781282</v>
      </c>
      <c r="K199" s="22">
        <f t="shared" si="15"/>
        <v>399.5399901316211</v>
      </c>
    </row>
    <row r="200" spans="7:11">
      <c r="G200" s="17">
        <v>2330</v>
      </c>
      <c r="H200" s="21">
        <f t="shared" si="16"/>
        <v>9.5630009197828887</v>
      </c>
      <c r="I200" s="26"/>
      <c r="J200" s="24">
        <f t="shared" si="14"/>
        <v>1.7347269216306813</v>
      </c>
      <c r="K200" s="22">
        <f t="shared" si="15"/>
        <v>399.56300091978301</v>
      </c>
    </row>
    <row r="201" spans="7:11">
      <c r="G201" s="20">
        <v>2340</v>
      </c>
      <c r="H201" s="21">
        <f t="shared" si="16"/>
        <v>9.5859131603700938</v>
      </c>
      <c r="I201" s="26"/>
      <c r="J201" s="24">
        <f t="shared" si="14"/>
        <v>1.7388804149517227</v>
      </c>
      <c r="K201" s="22">
        <f t="shared" si="15"/>
        <v>399.58591316037018</v>
      </c>
    </row>
    <row r="202" spans="7:11">
      <c r="G202" s="17">
        <v>2350</v>
      </c>
      <c r="H202" s="21">
        <f t="shared" si="16"/>
        <v>9.6087276938776416</v>
      </c>
      <c r="I202" s="26"/>
      <c r="J202" s="24">
        <f t="shared" si="14"/>
        <v>1.7430160186178227</v>
      </c>
      <c r="K202" s="22">
        <f t="shared" si="15"/>
        <v>399.60872769387771</v>
      </c>
    </row>
    <row r="203" spans="7:11">
      <c r="G203" s="20">
        <v>2360</v>
      </c>
      <c r="H203" s="21">
        <f t="shared" si="16"/>
        <v>9.6314453500934043</v>
      </c>
      <c r="I203" s="26"/>
      <c r="J203" s="24">
        <f t="shared" si="14"/>
        <v>1.7471338853283669</v>
      </c>
      <c r="K203" s="22">
        <f t="shared" si="15"/>
        <v>399.63144535009337</v>
      </c>
    </row>
    <row r="204" spans="7:11">
      <c r="G204" s="17">
        <v>2370</v>
      </c>
      <c r="H204" s="21">
        <f t="shared" si="16"/>
        <v>9.6540669482793433</v>
      </c>
      <c r="I204" s="26"/>
      <c r="J204" s="24">
        <f t="shared" si="14"/>
        <v>1.7512341658392074</v>
      </c>
      <c r="K204" s="22">
        <f t="shared" si="15"/>
        <v>399.65406694827931</v>
      </c>
    </row>
    <row r="205" spans="7:11">
      <c r="G205" s="20">
        <v>2380</v>
      </c>
      <c r="H205" s="21">
        <f t="shared" si="16"/>
        <v>9.6765932973487807</v>
      </c>
      <c r="I205" s="26"/>
      <c r="J205" s="24">
        <f t="shared" si="14"/>
        <v>1.7553170089954619</v>
      </c>
      <c r="K205" s="22">
        <f t="shared" si="15"/>
        <v>399.67659329734886</v>
      </c>
    </row>
    <row r="206" spans="7:11">
      <c r="G206" s="17">
        <v>2390</v>
      </c>
      <c r="H206" s="21">
        <f t="shared" si="16"/>
        <v>9.6990251960399725</v>
      </c>
      <c r="I206" s="26"/>
      <c r="J206" s="24">
        <f t="shared" si="14"/>
        <v>1.759382561763573</v>
      </c>
      <c r="K206" s="22">
        <f t="shared" si="15"/>
        <v>399.69902519604005</v>
      </c>
    </row>
    <row r="207" spans="7:11">
      <c r="G207" s="20">
        <v>2400</v>
      </c>
      <c r="H207" s="21">
        <f t="shared" si="16"/>
        <v>9.7213634330860454</v>
      </c>
      <c r="I207" s="26"/>
      <c r="J207" s="24">
        <f t="shared" si="14"/>
        <v>1.7634309692627994</v>
      </c>
      <c r="K207" s="22">
        <f t="shared" si="15"/>
        <v>399.72136343308625</v>
      </c>
    </row>
    <row r="208" spans="7:11">
      <c r="G208" s="17">
        <v>2410</v>
      </c>
      <c r="H208" s="21">
        <f t="shared" si="16"/>
        <v>9.7436087873813957</v>
      </c>
      <c r="I208" s="26"/>
      <c r="J208" s="24">
        <f t="shared" si="14"/>
        <v>1.7674623747960254</v>
      </c>
      <c r="K208" s="22">
        <f t="shared" si="15"/>
        <v>399.74360878738139</v>
      </c>
    </row>
    <row r="209" spans="7:11">
      <c r="G209" s="20">
        <v>2420</v>
      </c>
      <c r="H209" s="21">
        <f t="shared" si="16"/>
        <v>9.765762028144664</v>
      </c>
      <c r="I209" s="26"/>
      <c r="J209" s="24">
        <f t="shared" si="14"/>
        <v>1.7714769198800582</v>
      </c>
      <c r="K209" s="22">
        <f t="shared" si="15"/>
        <v>399.76576202814465</v>
      </c>
    </row>
    <row r="210" spans="7:11">
      <c r="G210" s="17">
        <v>2430</v>
      </c>
      <c r="H210" s="21">
        <f t="shared" si="16"/>
        <v>9.7878239150783255</v>
      </c>
      <c r="I210" s="26"/>
      <c r="J210" s="24">
        <f t="shared" si="14"/>
        <v>1.7754747442749022</v>
      </c>
      <c r="K210" s="22">
        <f t="shared" si="15"/>
        <v>399.78782391507838</v>
      </c>
    </row>
    <row r="211" spans="7:11">
      <c r="G211" s="20">
        <v>2440</v>
      </c>
      <c r="H211" s="21">
        <f t="shared" si="16"/>
        <v>9.8097951985250216</v>
      </c>
      <c r="I211" s="26"/>
      <c r="J211" s="24">
        <f t="shared" si="14"/>
        <v>1.7794559860128061</v>
      </c>
      <c r="K211" s="22">
        <f t="shared" si="15"/>
        <v>399.80979519852497</v>
      </c>
    </row>
    <row r="212" spans="7:11">
      <c r="G212" s="17">
        <v>2450</v>
      </c>
      <c r="H212" s="21">
        <f t="shared" si="16"/>
        <v>9.83167661962068</v>
      </c>
      <c r="I212" s="26"/>
      <c r="J212" s="24">
        <f t="shared" si="14"/>
        <v>1.7834207814266847</v>
      </c>
      <c r="K212" s="22">
        <f t="shared" si="15"/>
        <v>399.83167661962068</v>
      </c>
    </row>
    <row r="213" spans="7:11">
      <c r="G213" s="20">
        <v>2460</v>
      </c>
      <c r="H213" s="21">
        <f t="shared" si="16"/>
        <v>9.8534689104445317</v>
      </c>
      <c r="I213" s="26"/>
      <c r="J213" s="24">
        <f t="shared" si="14"/>
        <v>1.7873692651778583</v>
      </c>
      <c r="K213" s="22">
        <f t="shared" si="15"/>
        <v>399.85346891044458</v>
      </c>
    </row>
    <row r="214" spans="7:11">
      <c r="G214" s="17">
        <v>2470</v>
      </c>
      <c r="H214" s="21">
        <f t="shared" si="16"/>
        <v>9.875172794166069</v>
      </c>
      <c r="I214" s="26"/>
      <c r="J214" s="24">
        <f t="shared" si="14"/>
        <v>1.7913015702830535</v>
      </c>
      <c r="K214" s="22">
        <f t="shared" si="15"/>
        <v>399.87517279416608</v>
      </c>
    </row>
    <row r="215" spans="7:11">
      <c r="G215" s="20">
        <v>2480</v>
      </c>
      <c r="H215" s="21">
        <f t="shared" si="16"/>
        <v>9.8967889851890458</v>
      </c>
      <c r="I215" s="26"/>
      <c r="J215" s="24">
        <f t="shared" si="14"/>
        <v>1.7952178281412898</v>
      </c>
      <c r="K215" s="22">
        <f t="shared" si="15"/>
        <v>399.89678898518895</v>
      </c>
    </row>
    <row r="216" spans="7:11">
      <c r="G216" s="17">
        <v>2490</v>
      </c>
      <c r="H216" s="21">
        <f t="shared" si="16"/>
        <v>9.9183181892925774</v>
      </c>
      <c r="I216" s="26"/>
      <c r="J216" s="24">
        <f t="shared" si="14"/>
        <v>1.7991181685599145</v>
      </c>
      <c r="K216" s="22">
        <f t="shared" si="15"/>
        <v>399.91831818929251</v>
      </c>
    </row>
    <row r="217" spans="7:11">
      <c r="G217" s="20">
        <v>2500</v>
      </c>
      <c r="H217" s="21">
        <f t="shared" si="16"/>
        <v>9.9397611037694098</v>
      </c>
      <c r="I217" s="26"/>
      <c r="J217" s="24">
        <f t="shared" si="14"/>
        <v>1.8030027197801246</v>
      </c>
      <c r="K217" s="22">
        <f t="shared" si="15"/>
        <v>399.9397611037694</v>
      </c>
    </row>
    <row r="218" spans="7:11">
      <c r="G218" s="17">
        <v>2510</v>
      </c>
      <c r="H218" s="21">
        <f t="shared" si="16"/>
        <v>9.9611184175614351</v>
      </c>
      <c r="I218" s="26"/>
      <c r="J218" s="24">
        <f t="shared" si="14"/>
        <v>1.8068716085020355</v>
      </c>
      <c r="K218" s="22">
        <f t="shared" si="15"/>
        <v>399.96111841756141</v>
      </c>
    </row>
    <row r="219" spans="7:11">
      <c r="G219" s="20">
        <v>2520</v>
      </c>
      <c r="H219" s="21">
        <f t="shared" si="16"/>
        <v>9.9823908113925057</v>
      </c>
      <c r="I219" s="26"/>
      <c r="J219" s="24">
        <f t="shared" si="14"/>
        <v>1.8107249599093507</v>
      </c>
      <c r="K219" s="22">
        <f t="shared" si="15"/>
        <v>399.98239081139229</v>
      </c>
    </row>
    <row r="220" spans="7:11">
      <c r="G220" s="17">
        <v>2530</v>
      </c>
      <c r="H220" s="21">
        <f t="shared" si="16"/>
        <v>10.003578957898624</v>
      </c>
      <c r="I220" s="26"/>
      <c r="J220" s="24">
        <f t="shared" si="14"/>
        <v>1.8145628976934631</v>
      </c>
      <c r="K220" s="22">
        <f t="shared" si="15"/>
        <v>400.00357895789858</v>
      </c>
    </row>
    <row r="221" spans="7:11">
      <c r="G221" s="20">
        <v>2540</v>
      </c>
      <c r="H221" s="21">
        <f t="shared" si="16"/>
        <v>10.024683521755561</v>
      </c>
      <c r="I221" s="26"/>
      <c r="J221" s="24">
        <f t="shared" si="14"/>
        <v>1.8183855440768184</v>
      </c>
      <c r="K221" s="22">
        <f t="shared" si="15"/>
        <v>400.02468352175543</v>
      </c>
    </row>
    <row r="222" spans="7:11">
      <c r="G222" s="17">
        <v>2550</v>
      </c>
      <c r="H222" s="21">
        <f t="shared" si="16"/>
        <v>10.045705159803971</v>
      </c>
      <c r="I222" s="26"/>
      <c r="J222" s="24">
        <f t="shared" si="14"/>
        <v>1.8221930198363907</v>
      </c>
      <c r="K222" s="22">
        <f t="shared" si="15"/>
        <v>400.0457051598039</v>
      </c>
    </row>
    <row r="223" spans="7:11">
      <c r="G223" s="20">
        <v>2560</v>
      </c>
      <c r="H223" s="21">
        <f t="shared" si="16"/>
        <v>10.06664452117205</v>
      </c>
      <c r="I223" s="26"/>
      <c r="J223" s="24">
        <f t="shared" si="14"/>
        <v>1.8259854443261361</v>
      </c>
      <c r="K223" s="22">
        <f t="shared" si="15"/>
        <v>400.06664452117224</v>
      </c>
    </row>
    <row r="224" spans="7:11">
      <c r="G224" s="17">
        <v>2570</v>
      </c>
      <c r="H224" s="21">
        <f t="shared" si="16"/>
        <v>10.087502247395816</v>
      </c>
      <c r="I224" s="26"/>
      <c r="J224" s="24">
        <f t="shared" si="14"/>
        <v>1.829762935499275</v>
      </c>
      <c r="K224" s="22">
        <f t="shared" si="15"/>
        <v>400.08750224739595</v>
      </c>
    </row>
    <row r="225" spans="7:11">
      <c r="G225" s="20">
        <v>2580</v>
      </c>
      <c r="H225" s="21">
        <f t="shared" si="16"/>
        <v>10.108278972537045</v>
      </c>
      <c r="I225" s="26"/>
      <c r="J225" s="24">
        <f t="shared" si="14"/>
        <v>1.8335256099302342</v>
      </c>
      <c r="K225" s="22">
        <f t="shared" si="15"/>
        <v>400.10827897253699</v>
      </c>
    </row>
    <row r="226" spans="7:11">
      <c r="G226" s="17">
        <v>2590</v>
      </c>
      <c r="H226" s="21">
        <f t="shared" si="16"/>
        <v>10.128975323298917</v>
      </c>
      <c r="I226" s="26"/>
      <c r="J226" s="24">
        <f t="shared" si="14"/>
        <v>1.8372735828359623</v>
      </c>
      <c r="K226" s="22">
        <f t="shared" si="15"/>
        <v>400.12897532329902</v>
      </c>
    </row>
    <row r="227" spans="7:11">
      <c r="G227" s="20">
        <v>2600</v>
      </c>
      <c r="H227" s="21">
        <f t="shared" si="16"/>
        <v>10.149591919139464</v>
      </c>
      <c r="I227" s="26"/>
      <c r="J227" s="24">
        <f t="shared" si="14"/>
        <v>1.8410069680968491</v>
      </c>
      <c r="K227" s="22">
        <f t="shared" si="15"/>
        <v>400.1495919191396</v>
      </c>
    </row>
    <row r="228" spans="7:11">
      <c r="G228" s="17">
        <v>2610</v>
      </c>
      <c r="H228" s="21">
        <f t="shared" si="16"/>
        <v>10.170129372382801</v>
      </c>
      <c r="I228" s="26"/>
      <c r="J228" s="24">
        <f t="shared" si="14"/>
        <v>1.8447258782773019</v>
      </c>
      <c r="K228" s="22">
        <f t="shared" si="15"/>
        <v>400.17012937238275</v>
      </c>
    </row>
    <row r="229" spans="7:11">
      <c r="G229" s="20">
        <v>2620</v>
      </c>
      <c r="H229" s="21">
        <f t="shared" si="16"/>
        <v>10.190588288328259</v>
      </c>
      <c r="I229" s="26"/>
      <c r="J229" s="24">
        <f t="shared" si="14"/>
        <v>1.8484304246460965</v>
      </c>
      <c r="K229" s="22">
        <f t="shared" si="15"/>
        <v>400.19058828832806</v>
      </c>
    </row>
    <row r="230" spans="7:11">
      <c r="G230" s="17">
        <v>2630</v>
      </c>
      <c r="H230" s="21">
        <f t="shared" si="16"/>
        <v>10.210969265357432</v>
      </c>
      <c r="I230" s="26"/>
      <c r="J230" s="24">
        <f t="shared" si="14"/>
        <v>1.8521207171959873</v>
      </c>
      <c r="K230" s="22">
        <f t="shared" si="15"/>
        <v>400.21096926535728</v>
      </c>
    </row>
    <row r="231" spans="7:11">
      <c r="G231" s="20">
        <v>2640</v>
      </c>
      <c r="H231" s="21">
        <f t="shared" si="16"/>
        <v>10.231272895039183</v>
      </c>
      <c r="I231" s="26"/>
      <c r="J231" s="24">
        <f t="shared" si="14"/>
        <v>1.8557968646632048</v>
      </c>
      <c r="K231" s="22">
        <f t="shared" si="15"/>
        <v>400.23127289503935</v>
      </c>
    </row>
    <row r="232" spans="7:11">
      <c r="G232" s="17">
        <v>2650</v>
      </c>
      <c r="H232" s="21">
        <f t="shared" si="16"/>
        <v>10.25149976223268</v>
      </c>
      <c r="I232" s="26"/>
      <c r="J232" s="24">
        <f t="shared" si="14"/>
        <v>1.8594589745463281</v>
      </c>
      <c r="K232" s="22">
        <f t="shared" si="15"/>
        <v>400.25149976223258</v>
      </c>
    </row>
    <row r="233" spans="7:11">
      <c r="G233" s="20">
        <v>2660</v>
      </c>
      <c r="H233" s="21">
        <f t="shared" si="16"/>
        <v>10.271650445188481</v>
      </c>
      <c r="I233" s="26"/>
      <c r="J233" s="24">
        <f t="shared" si="14"/>
        <v>1.8631071531254406</v>
      </c>
      <c r="K233" s="22">
        <f t="shared" si="15"/>
        <v>400.27165044518841</v>
      </c>
    </row>
    <row r="234" spans="7:11">
      <c r="G234" s="17">
        <v>2670</v>
      </c>
      <c r="H234" s="21">
        <f t="shared" si="16"/>
        <v>10.291725515647727</v>
      </c>
      <c r="I234" s="26"/>
      <c r="J234" s="24">
        <f t="shared" si="14"/>
        <v>1.866741505479979</v>
      </c>
      <c r="K234" s="22">
        <f t="shared" si="15"/>
        <v>400.29172551564784</v>
      </c>
    </row>
    <row r="235" spans="7:11">
      <c r="G235" s="20">
        <v>2680</v>
      </c>
      <c r="H235" s="21">
        <f t="shared" si="16"/>
        <v>10.311725538939474</v>
      </c>
      <c r="I235" s="26"/>
      <c r="J235" s="24">
        <f t="shared" si="14"/>
        <v>1.8703621355068663</v>
      </c>
      <c r="K235" s="22">
        <f t="shared" si="15"/>
        <v>400.31172553893936</v>
      </c>
    </row>
    <row r="236" spans="7:11">
      <c r="G236" s="17">
        <v>2690</v>
      </c>
      <c r="H236" s="21">
        <f t="shared" si="16"/>
        <v>10.33165107407623</v>
      </c>
      <c r="I236" s="26"/>
      <c r="J236" s="24">
        <f t="shared" si="14"/>
        <v>1.8739691459384176</v>
      </c>
      <c r="K236" s="22">
        <f t="shared" si="15"/>
        <v>400.33165107407626</v>
      </c>
    </row>
    <row r="237" spans="7:11">
      <c r="G237" s="20">
        <v>2700</v>
      </c>
      <c r="H237" s="21">
        <f t="shared" si="16"/>
        <v>10.351502673847696</v>
      </c>
      <c r="I237" s="26"/>
      <c r="J237" s="24">
        <f t="shared" si="14"/>
        <v>1.8775626383593362</v>
      </c>
      <c r="K237" s="22">
        <f t="shared" si="15"/>
        <v>400.35150267384785</v>
      </c>
    </row>
    <row r="238" spans="7:11">
      <c r="G238" s="17">
        <v>2710</v>
      </c>
      <c r="H238" s="21">
        <f t="shared" si="16"/>
        <v>10.371280884912791</v>
      </c>
      <c r="I238" s="26"/>
      <c r="J238" s="24">
        <f t="shared" si="14"/>
        <v>1.8811427132238236</v>
      </c>
      <c r="K238" s="22">
        <f t="shared" si="15"/>
        <v>400.37128088491278</v>
      </c>
    </row>
    <row r="239" spans="7:11">
      <c r="G239" s="20">
        <v>2720</v>
      </c>
      <c r="H239" s="21">
        <f t="shared" si="16"/>
        <v>10.390986247889977</v>
      </c>
      <c r="I239" s="26"/>
      <c r="J239" s="24">
        <f t="shared" si="14"/>
        <v>1.8847094698725186</v>
      </c>
      <c r="K239" s="22">
        <f t="shared" si="15"/>
        <v>400.39098624789011</v>
      </c>
    </row>
    <row r="240" spans="7:11">
      <c r="G240" s="17">
        <v>2730</v>
      </c>
      <c r="H240" s="21">
        <f t="shared" si="16"/>
        <v>10.410619297445924</v>
      </c>
      <c r="I240" s="26"/>
      <c r="J240" s="24">
        <f t="shared" ref="J240:J259" si="17">SQRT(SQRT((390+H240)/0.0000000567))-$J$6</f>
        <v>1.8882630065484705</v>
      </c>
      <c r="K240" s="22">
        <f t="shared" ref="K240:K259" si="18">$I$6*(J240+288)^4</f>
        <v>400.41061929744586</v>
      </c>
    </row>
    <row r="241" spans="7:11">
      <c r="G241" s="20">
        <v>2740</v>
      </c>
      <c r="H241" s="21">
        <f t="shared" si="16"/>
        <v>10.430180562382565</v>
      </c>
      <c r="I241" s="26"/>
      <c r="J241" s="24">
        <f t="shared" si="17"/>
        <v>1.8918034204136802</v>
      </c>
      <c r="K241" s="22">
        <f t="shared" si="18"/>
        <v>400.43018056238276</v>
      </c>
    </row>
    <row r="242" spans="7:11">
      <c r="G242" s="17">
        <v>2750</v>
      </c>
      <c r="H242" s="21">
        <f t="shared" si="16"/>
        <v>10.449670565722547</v>
      </c>
      <c r="I242" s="26"/>
      <c r="J242" s="24">
        <f t="shared" si="17"/>
        <v>1.8953308075643918</v>
      </c>
      <c r="K242" s="22">
        <f t="shared" si="18"/>
        <v>400.4496705657225</v>
      </c>
    </row>
    <row r="243" spans="7:11">
      <c r="G243" s="20">
        <v>2760</v>
      </c>
      <c r="H243" s="21">
        <f t="shared" si="16"/>
        <v>10.469089824793143</v>
      </c>
      <c r="I243" s="26"/>
      <c r="J243" s="24">
        <f t="shared" si="17"/>
        <v>1.8988452630471784</v>
      </c>
      <c r="K243" s="22">
        <f t="shared" si="18"/>
        <v>400.46908982479323</v>
      </c>
    </row>
    <row r="244" spans="7:11">
      <c r="G244" s="17">
        <v>2770</v>
      </c>
      <c r="H244" s="21">
        <f t="shared" si="16"/>
        <v>10.488438851308652</v>
      </c>
      <c r="I244" s="26"/>
      <c r="J244" s="24">
        <f t="shared" si="17"/>
        <v>1.9023468808736084</v>
      </c>
      <c r="K244" s="22">
        <f t="shared" si="18"/>
        <v>400.48843885130867</v>
      </c>
    </row>
    <row r="245" spans="7:11">
      <c r="G245" s="20">
        <v>2780</v>
      </c>
      <c r="H245" s="21">
        <f t="shared" si="16"/>
        <v>10.507718151451298</v>
      </c>
      <c r="I245" s="26"/>
      <c r="J245" s="24">
        <f t="shared" si="17"/>
        <v>1.9058357540356496</v>
      </c>
      <c r="K245" s="22">
        <f t="shared" si="18"/>
        <v>400.5077181514514</v>
      </c>
    </row>
    <row r="246" spans="7:11">
      <c r="G246" s="17">
        <v>2790</v>
      </c>
      <c r="H246" s="21">
        <f t="shared" si="16"/>
        <v>10.526928225950698</v>
      </c>
      <c r="I246" s="26"/>
      <c r="J246" s="24">
        <f t="shared" si="17"/>
        <v>1.9093119745199942</v>
      </c>
      <c r="K246" s="22">
        <f t="shared" si="18"/>
        <v>400.52692822595054</v>
      </c>
    </row>
    <row r="247" spans="7:11">
      <c r="G247" s="20">
        <v>2800</v>
      </c>
      <c r="H247" s="21">
        <f t="shared" si="16"/>
        <v>10.546069570161876</v>
      </c>
      <c r="I247" s="26"/>
      <c r="J247" s="24">
        <f t="shared" si="17"/>
        <v>1.9127756333228376</v>
      </c>
      <c r="K247" s="22">
        <f t="shared" si="18"/>
        <v>400.54606957016176</v>
      </c>
    </row>
    <row r="248" spans="7:11">
      <c r="G248" s="17">
        <v>2810</v>
      </c>
      <c r="H248" s="21">
        <f t="shared" si="16"/>
        <v>10.565142674141931</v>
      </c>
      <c r="I248" s="26"/>
      <c r="J248" s="24">
        <f t="shared" si="17"/>
        <v>1.9162268204637485</v>
      </c>
      <c r="K248" s="22">
        <f t="shared" si="18"/>
        <v>400.56514267414212</v>
      </c>
    </row>
    <row r="249" spans="7:11">
      <c r="G249" s="20">
        <v>2820</v>
      </c>
      <c r="H249" s="21">
        <f t="shared" si="16"/>
        <v>10.584148022725298</v>
      </c>
      <c r="I249" s="26"/>
      <c r="J249" s="24">
        <f t="shared" si="17"/>
        <v>1.9196656249995954</v>
      </c>
      <c r="K249" s="22">
        <f t="shared" si="18"/>
        <v>400.58414802272529</v>
      </c>
    </row>
    <row r="250" spans="7:11">
      <c r="G250" s="17">
        <v>2830</v>
      </c>
      <c r="H250" s="21">
        <f t="shared" si="16"/>
        <v>10.603086095597712</v>
      </c>
      <c r="I250" s="26"/>
      <c r="J250" s="24">
        <f t="shared" si="17"/>
        <v>1.9230921350384733</v>
      </c>
      <c r="K250" s="22">
        <f t="shared" si="18"/>
        <v>400.60308609559775</v>
      </c>
    </row>
    <row r="251" spans="7:11">
      <c r="G251" s="20">
        <v>2840</v>
      </c>
      <c r="H251" s="21">
        <f t="shared" si="16"/>
        <v>10.621957367368843</v>
      </c>
      <c r="I251" s="26"/>
      <c r="J251" s="24">
        <f t="shared" si="17"/>
        <v>1.9265064377528347</v>
      </c>
      <c r="K251" s="22">
        <f t="shared" si="18"/>
        <v>400.62195736736862</v>
      </c>
    </row>
    <row r="252" spans="7:11">
      <c r="G252" s="17">
        <v>2850</v>
      </c>
      <c r="H252" s="21">
        <f t="shared" si="16"/>
        <v>10.640762307643671</v>
      </c>
      <c r="I252" s="26"/>
      <c r="J252" s="24">
        <f t="shared" si="17"/>
        <v>1.9299086193929611</v>
      </c>
      <c r="K252" s="22">
        <f t="shared" si="18"/>
        <v>400.64076230764374</v>
      </c>
    </row>
    <row r="253" spans="7:11">
      <c r="G253" s="20">
        <v>2860</v>
      </c>
      <c r="H253" s="21">
        <f t="shared" si="16"/>
        <v>10.659501381092602</v>
      </c>
      <c r="I253" s="26"/>
      <c r="J253" s="24">
        <f t="shared" si="17"/>
        <v>1.9332987652994689</v>
      </c>
      <c r="K253" s="22">
        <f t="shared" si="18"/>
        <v>400.6595013810927</v>
      </c>
    </row>
    <row r="254" spans="7:11">
      <c r="G254" s="17">
        <v>2870</v>
      </c>
      <c r="H254" s="21">
        <f t="shared" si="16"/>
        <v>10.678175047520364</v>
      </c>
      <c r="I254" s="26"/>
      <c r="J254" s="24">
        <f t="shared" si="17"/>
        <v>1.9366769599166105</v>
      </c>
      <c r="K254" s="22">
        <f t="shared" si="18"/>
        <v>400.6781750475206</v>
      </c>
    </row>
    <row r="255" spans="7:11">
      <c r="G255" s="20">
        <v>2880</v>
      </c>
      <c r="H255" s="21">
        <f t="shared" si="16"/>
        <v>10.696783761933702</v>
      </c>
      <c r="I255" s="26"/>
      <c r="J255" s="24">
        <f t="shared" si="17"/>
        <v>1.9400432868042685</v>
      </c>
      <c r="K255" s="22">
        <f t="shared" si="18"/>
        <v>400.69678376193372</v>
      </c>
    </row>
    <row r="256" spans="7:11">
      <c r="G256" s="17">
        <v>2890</v>
      </c>
      <c r="H256" s="21">
        <f t="shared" si="16"/>
        <v>10.715327974607902</v>
      </c>
      <c r="I256" s="26"/>
      <c r="J256" s="24">
        <f t="shared" si="17"/>
        <v>1.9433978286506317</v>
      </c>
      <c r="K256" s="22">
        <f t="shared" si="18"/>
        <v>400.71532797460776</v>
      </c>
    </row>
    <row r="257" spans="7:11">
      <c r="G257" s="20">
        <v>2900</v>
      </c>
      <c r="H257" s="21">
        <f t="shared" si="16"/>
        <v>10.733808131152172</v>
      </c>
      <c r="I257" s="26"/>
      <c r="J257" s="24">
        <f t="shared" si="17"/>
        <v>1.9467406672841321</v>
      </c>
      <c r="K257" s="22">
        <f t="shared" si="18"/>
        <v>400.73380813115239</v>
      </c>
    </row>
    <row r="258" spans="7:11">
      <c r="G258" s="17">
        <v>2910</v>
      </c>
      <c r="H258" s="21">
        <f t="shared" si="16"/>
        <v>10.752224672573876</v>
      </c>
      <c r="I258" s="26"/>
      <c r="J258" s="24">
        <f t="shared" si="17"/>
        <v>1.950071883685041</v>
      </c>
      <c r="K258" s="22">
        <f t="shared" si="18"/>
        <v>400.7522246725739</v>
      </c>
    </row>
    <row r="259" spans="7:11">
      <c r="G259" s="20">
        <v>2920</v>
      </c>
      <c r="H259" s="21">
        <f t="shared" si="16"/>
        <v>10.7705780353417</v>
      </c>
      <c r="I259" s="26"/>
      <c r="J259" s="24">
        <f t="shared" si="17"/>
        <v>1.9533915579976906</v>
      </c>
      <c r="K259" s="22">
        <f t="shared" si="18"/>
        <v>400.77057803534171</v>
      </c>
    </row>
    <row r="260" spans="7:11">
      <c r="G260" s="17">
        <v>2930</v>
      </c>
    </row>
    <row r="261" spans="7:11">
      <c r="G261" s="20">
        <v>2940</v>
      </c>
    </row>
    <row r="262" spans="7:11">
      <c r="G262" s="17">
        <v>2950</v>
      </c>
    </row>
    <row r="263" spans="7:11">
      <c r="G263" s="20">
        <v>2960</v>
      </c>
    </row>
    <row r="264" spans="7:11">
      <c r="G264" s="17">
        <v>2970</v>
      </c>
    </row>
    <row r="265" spans="7:11">
      <c r="G265" s="20">
        <v>2980</v>
      </c>
    </row>
    <row r="266" spans="7:11">
      <c r="G266" s="17">
        <v>2990</v>
      </c>
    </row>
    <row r="267" spans="7:11">
      <c r="G267" s="20">
        <v>3000</v>
      </c>
    </row>
    <row r="268" spans="7:11">
      <c r="G268" s="17">
        <v>3010</v>
      </c>
    </row>
    <row r="269" spans="7:11">
      <c r="G269" s="20">
        <v>3020</v>
      </c>
    </row>
    <row r="270" spans="7:11">
      <c r="G270" s="17">
        <v>3030</v>
      </c>
    </row>
    <row r="271" spans="7:11">
      <c r="G271" s="20">
        <v>3040</v>
      </c>
    </row>
    <row r="272" spans="7:11">
      <c r="G272" s="17">
        <v>3050</v>
      </c>
    </row>
    <row r="273" spans="7:7">
      <c r="G273" s="20">
        <v>3060</v>
      </c>
    </row>
    <row r="274" spans="7:7">
      <c r="G274" s="17">
        <v>3070</v>
      </c>
    </row>
    <row r="275" spans="7:7">
      <c r="G275" s="20">
        <v>3080</v>
      </c>
    </row>
    <row r="276" spans="7:7">
      <c r="G276" s="17">
        <v>3090</v>
      </c>
    </row>
    <row r="277" spans="7:7">
      <c r="G277" s="20">
        <v>3100</v>
      </c>
    </row>
    <row r="278" spans="7:7">
      <c r="G278" s="17">
        <v>3110</v>
      </c>
    </row>
    <row r="279" spans="7:7">
      <c r="G279" s="20">
        <v>3120</v>
      </c>
    </row>
    <row r="280" spans="7:7">
      <c r="G280" s="17">
        <v>3130</v>
      </c>
    </row>
    <row r="281" spans="7:7">
      <c r="G281" s="20">
        <v>3140</v>
      </c>
    </row>
    <row r="282" spans="7:7">
      <c r="G282" s="17">
        <v>3150</v>
      </c>
    </row>
    <row r="283" spans="7:7">
      <c r="G283" s="20">
        <v>3160</v>
      </c>
    </row>
    <row r="284" spans="7:7">
      <c r="G284" s="17">
        <v>3170</v>
      </c>
    </row>
    <row r="285" spans="7:7">
      <c r="G285" s="20">
        <v>3180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graf do 2175 po 2 ppm CO2</vt:lpstr>
      <vt:lpstr>tabulka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2014-03-25T18:26:45Z</dcterms:created>
  <dcterms:modified xsi:type="dcterms:W3CDTF">2014-03-25T18:26:59Z</dcterms:modified>
</cp:coreProperties>
</file>